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ica Bennett\Documents\HRDE\Forms\Eff 6-2022\site specific\"/>
    </mc:Choice>
  </mc:AlternateContent>
  <xr:revisionPtr revIDLastSave="0" documentId="13_ncr:1_{0C3BE7A0-E717-439E-8BF2-112388CBFA9D}" xr6:coauthVersionLast="36" xr6:coauthVersionMax="36" xr10:uidLastSave="{00000000-0000-0000-0000-000000000000}"/>
  <workbookProtection workbookPassword="E353" lockStructure="1"/>
  <bookViews>
    <workbookView xWindow="9600" yWindow="555" windowWidth="15195" windowHeight="11640" xr2:uid="{00000000-000D-0000-FFFF-FFFF00000000}"/>
  </bookViews>
  <sheets>
    <sheet name="Worksheet" sheetId="1" r:id="rId1"/>
    <sheet name="Data" sheetId="2" state="hidden" r:id="rId2"/>
  </sheets>
  <definedNames>
    <definedName name="Assett_Options">OFFSET(Data!$J$2,0, 0,COUNTA(Data!$J:$J)-1, 1)</definedName>
    <definedName name="BR_1">OFFSET(Data!$C$2,0,0,COUNTA(Data!$C:$C)-1,2)</definedName>
    <definedName name="BR_2">OFFSET(Data!$E$2,0,0,COUNTA(Data!$E:$E)-1,2)</definedName>
    <definedName name="Complexes">OFFSET(Data!$A$2,0,0,COUNTA(Data!$A:$A)-1,1)</definedName>
    <definedName name="Income_Options">OFFSET(Data!$I$2,0, 0,COUNTA(Data!$I:$I)-1, 1)</definedName>
    <definedName name="_xlnm.Print_Area" localSheetId="0">Worksheet!$A$1:$I$37</definedName>
    <definedName name="Studio">OFFSET(Data!$G$2,0,0,COUNTA(Data!$G:$G)-1,2)</definedName>
    <definedName name="Types">OFFSET(Data!$B$2,0,0,COUNTA(Data!$B:$B)-1,1)</definedName>
  </definedNames>
  <calcPr calcId="191029"/>
</workbook>
</file>

<file path=xl/calcChain.xml><?xml version="1.0" encoding="utf-8"?>
<calcChain xmlns="http://schemas.openxmlformats.org/spreadsheetml/2006/main">
  <c r="D35" i="1" l="1"/>
  <c r="C34" i="1" l="1"/>
  <c r="B34" i="1"/>
  <c r="D33" i="1"/>
  <c r="D32" i="1"/>
  <c r="D31" i="1"/>
  <c r="D30" i="1"/>
  <c r="D29" i="1"/>
  <c r="D28" i="1"/>
  <c r="D27" i="1"/>
  <c r="I12" i="1"/>
  <c r="I13" i="1"/>
  <c r="I14" i="1"/>
  <c r="I15" i="1"/>
  <c r="I16" i="1"/>
  <c r="I11" i="1"/>
  <c r="I10" i="1"/>
  <c r="I9" i="1"/>
  <c r="I8" i="1"/>
  <c r="I7" i="1"/>
  <c r="I6" i="1"/>
  <c r="D7" i="1"/>
  <c r="D8" i="1"/>
  <c r="D9" i="1"/>
  <c r="D10" i="1"/>
  <c r="D11" i="1"/>
  <c r="D12" i="1"/>
  <c r="D6" i="1"/>
  <c r="C13" i="1"/>
  <c r="C14" i="1" s="1"/>
  <c r="B13" i="1"/>
  <c r="B14" i="1" s="1"/>
  <c r="D34" i="1" l="1"/>
  <c r="D13" i="1"/>
  <c r="D14" i="1" s="1"/>
  <c r="C24" i="1"/>
  <c r="D22" i="1"/>
  <c r="D20" i="1"/>
  <c r="D18" i="1"/>
  <c r="D19" i="1"/>
  <c r="D21" i="1"/>
  <c r="D23" i="1"/>
  <c r="B24" i="1" l="1"/>
  <c r="D24" i="1" s="1"/>
  <c r="D17" i="1"/>
  <c r="D36" i="1" l="1"/>
  <c r="G21" i="1" s="1"/>
  <c r="D37" i="1" l="1"/>
  <c r="I17" i="1" s="1"/>
  <c r="I18" i="1" s="1"/>
  <c r="G22" i="1" s="1"/>
  <c r="G27" i="1" l="1"/>
  <c r="G30" i="1" s="1"/>
  <c r="G31" i="1" s="1"/>
  <c r="G32" i="1" s="1"/>
  <c r="I33" i="1" l="1"/>
  <c r="G34" i="1"/>
</calcChain>
</file>

<file path=xl/sharedStrings.xml><?xml version="1.0" encoding="utf-8"?>
<sst xmlns="http://schemas.openxmlformats.org/spreadsheetml/2006/main" count="151" uniqueCount="111">
  <si>
    <t>Household Member 1</t>
  </si>
  <si>
    <t>Household Member 2</t>
  </si>
  <si>
    <t>Alimony</t>
  </si>
  <si>
    <t>Employment</t>
  </si>
  <si>
    <t>Other</t>
  </si>
  <si>
    <t>Monthly Gross Income</t>
  </si>
  <si>
    <t>Total Monthly Income</t>
  </si>
  <si>
    <t>Total Annual Income</t>
  </si>
  <si>
    <t>Total</t>
  </si>
  <si>
    <t>Adjusted Asset Total</t>
  </si>
  <si>
    <t>Medical Adjustment</t>
  </si>
  <si>
    <t>Medical Expenses</t>
  </si>
  <si>
    <t>Prescriptions</t>
  </si>
  <si>
    <t>Medicare</t>
  </si>
  <si>
    <t>Health Insurance</t>
  </si>
  <si>
    <t>OTC w/ Doc Slip</t>
  </si>
  <si>
    <t>Travel</t>
  </si>
  <si>
    <t>Doctor</t>
  </si>
  <si>
    <t>Adjusted Income</t>
  </si>
  <si>
    <t>Total Gross Income</t>
  </si>
  <si>
    <t>Gross Income</t>
  </si>
  <si>
    <t>Rent</t>
  </si>
  <si>
    <t>Monthly Income</t>
  </si>
  <si>
    <t>Total Tenant Pmt</t>
  </si>
  <si>
    <t>Tenant Rent</t>
  </si>
  <si>
    <t>-Medical Deduction</t>
  </si>
  <si>
    <t>-Elderly Deduction</t>
  </si>
  <si>
    <t>-Dependent Deduction</t>
  </si>
  <si>
    <t>-Child Care Deduction</t>
  </si>
  <si>
    <t>-Disabled Deduction</t>
  </si>
  <si>
    <t>-Utility Allowance</t>
  </si>
  <si>
    <t>-Medical Adjustment</t>
  </si>
  <si>
    <t>Sec Dep</t>
  </si>
  <si>
    <t>+Key</t>
  </si>
  <si>
    <t>Name:</t>
  </si>
  <si>
    <t>Complex:</t>
  </si>
  <si>
    <t>Type of Certification:</t>
  </si>
  <si>
    <t>Effective Date:</t>
  </si>
  <si>
    <t>Certification Worksheet</t>
  </si>
  <si>
    <t>Assets</t>
  </si>
  <si>
    <t>Total Assets</t>
  </si>
  <si>
    <t>Total Asset Income</t>
  </si>
  <si>
    <t>Allowance</t>
  </si>
  <si>
    <t>Asset Annual Income</t>
  </si>
  <si>
    <t>CHA</t>
  </si>
  <si>
    <t>CLA</t>
  </si>
  <si>
    <t>EUA</t>
  </si>
  <si>
    <t>FHU</t>
  </si>
  <si>
    <t>GUA</t>
  </si>
  <si>
    <t>LUA</t>
  </si>
  <si>
    <t>MUA</t>
  </si>
  <si>
    <t>MUM</t>
  </si>
  <si>
    <t>RUA</t>
  </si>
  <si>
    <t>SPU</t>
  </si>
  <si>
    <t>UCA</t>
  </si>
  <si>
    <t>UHA</t>
  </si>
  <si>
    <t>WHA</t>
  </si>
  <si>
    <t>WUA</t>
  </si>
  <si>
    <t>1 BR</t>
  </si>
  <si>
    <t>2 BR</t>
  </si>
  <si>
    <t>Studio</t>
  </si>
  <si>
    <t>Complexes</t>
  </si>
  <si>
    <t>Types</t>
  </si>
  <si>
    <t>Total Medical Deduction</t>
  </si>
  <si>
    <t>Income Options</t>
  </si>
  <si>
    <t>Assett Options</t>
  </si>
  <si>
    <t>Social Security (SSDI)</t>
  </si>
  <si>
    <t>Black Lung</t>
  </si>
  <si>
    <t>Death Benefits</t>
  </si>
  <si>
    <t>Veterans Benefits</t>
  </si>
  <si>
    <t>Military Pay</t>
  </si>
  <si>
    <t>Unemployment Comp</t>
  </si>
  <si>
    <t>Educational Funds</t>
  </si>
  <si>
    <t>Retirement Funds</t>
  </si>
  <si>
    <t>Annuities</t>
  </si>
  <si>
    <t>Worker's Comp</t>
  </si>
  <si>
    <t>TANF</t>
  </si>
  <si>
    <t>Self-Employment</t>
  </si>
  <si>
    <t>Cash Contributions</t>
  </si>
  <si>
    <t>Inheritance</t>
  </si>
  <si>
    <t>Lottery Winnings</t>
  </si>
  <si>
    <t>Insurance Settlements</t>
  </si>
  <si>
    <t>Trust</t>
  </si>
  <si>
    <t>IRA</t>
  </si>
  <si>
    <t>Keogh Account</t>
  </si>
  <si>
    <t>Capital Retirement Acct</t>
  </si>
  <si>
    <t>Stocks</t>
  </si>
  <si>
    <t>Bonds</t>
  </si>
  <si>
    <t>Certificate of Deposit</t>
  </si>
  <si>
    <t>Rental Property</t>
  </si>
  <si>
    <t>Life Insurance</t>
  </si>
  <si>
    <t>Cash on Hand</t>
  </si>
  <si>
    <t>Safety Deposit Box</t>
  </si>
  <si>
    <t>Treasury Bills</t>
  </si>
  <si>
    <t>Mortgage</t>
  </si>
  <si>
    <t>Property/Real Estate</t>
  </si>
  <si>
    <t>Assets Disposed</t>
  </si>
  <si>
    <t>Joint Assets</t>
  </si>
  <si>
    <t>Personal Property (Inv)</t>
  </si>
  <si>
    <t>LT Med Care Insurance Pmts</t>
  </si>
  <si>
    <t>Social Security</t>
  </si>
  <si>
    <t>SSI</t>
  </si>
  <si>
    <t>Pension</t>
  </si>
  <si>
    <t>Child Support</t>
  </si>
  <si>
    <t>Checking</t>
  </si>
  <si>
    <t>Savings</t>
  </si>
  <si>
    <t>Holiday Fund</t>
  </si>
  <si>
    <t>Money Market Fund</t>
  </si>
  <si>
    <t>HUA</t>
  </si>
  <si>
    <t>SCU</t>
  </si>
  <si>
    <t>HRDE-A9 Certification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</si>
</sst>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Revised &quot;mm\-yy"/>
    <numFmt numFmtId="165" formatCode="&quot;Apt #&quot;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44CC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44" fontId="0" fillId="0" borderId="0" xfId="0" applyNumberFormat="1"/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/>
    </xf>
    <xf numFmtId="44" fontId="0" fillId="0" borderId="2" xfId="0" applyNumberFormat="1" applyBorder="1"/>
    <xf numFmtId="44" fontId="1" fillId="0" borderId="0" xfId="0" applyNumberFormat="1" applyFont="1"/>
    <xf numFmtId="44" fontId="0" fillId="0" borderId="0" xfId="0" applyNumberFormat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1" xfId="0" applyBorder="1"/>
    <xf numFmtId="0" fontId="0" fillId="0" borderId="0" xfId="0" quotePrefix="1" applyAlignment="1">
      <alignment horizontal="left" indent="2"/>
    </xf>
    <xf numFmtId="0" fontId="1" fillId="0" borderId="0" xfId="0" applyFont="1" applyAlignment="1">
      <alignment horizontal="left" indent="2"/>
    </xf>
    <xf numFmtId="0" fontId="2" fillId="0" borderId="0" xfId="0" applyFont="1"/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/>
    <xf numFmtId="49" fontId="0" fillId="0" borderId="1" xfId="0" applyNumberFormat="1" applyBorder="1" applyAlignment="1"/>
    <xf numFmtId="49" fontId="0" fillId="0" borderId="0" xfId="0" applyNumberFormat="1" applyAlignment="1"/>
    <xf numFmtId="49" fontId="0" fillId="0" borderId="0" xfId="0" applyNumberFormat="1" applyFill="1" applyBorder="1" applyAlignment="1">
      <alignment wrapText="1"/>
    </xf>
    <xf numFmtId="2" fontId="0" fillId="0" borderId="0" xfId="0" applyNumberFormat="1"/>
    <xf numFmtId="49" fontId="0" fillId="0" borderId="1" xfId="0" applyNumberFormat="1" applyBorder="1" applyAlignment="1">
      <alignment horizontal="right"/>
    </xf>
    <xf numFmtId="44" fontId="0" fillId="0" borderId="2" xfId="0" applyNumberFormat="1" applyBorder="1" applyProtection="1"/>
    <xf numFmtId="14" fontId="0" fillId="0" borderId="0" xfId="0" applyNumberFormat="1" applyAlignment="1" applyProtection="1">
      <alignment horizontal="left" indent="1"/>
      <protection locked="0"/>
    </xf>
    <xf numFmtId="165" fontId="0" fillId="0" borderId="0" xfId="0" applyNumberFormat="1" applyAlignment="1" applyProtection="1">
      <alignment horizontal="left" indent="1"/>
      <protection locked="0"/>
    </xf>
    <xf numFmtId="49" fontId="0" fillId="0" borderId="1" xfId="0" applyNumberFormat="1" applyFill="1" applyBorder="1" applyAlignment="1"/>
    <xf numFmtId="0" fontId="0" fillId="0" borderId="0" xfId="0" applyAlignment="1" applyProtection="1">
      <alignment horizontal="left" indent="2"/>
      <protection locked="0"/>
    </xf>
    <xf numFmtId="0" fontId="6" fillId="0" borderId="0" xfId="0" applyFont="1" applyAlignment="1">
      <alignment vertical="top"/>
    </xf>
    <xf numFmtId="0" fontId="0" fillId="0" borderId="0" xfId="0" applyAlignment="1" applyProtection="1">
      <alignment horizontal="left" indent="1"/>
      <protection locked="0"/>
    </xf>
    <xf numFmtId="0" fontId="4" fillId="0" borderId="0" xfId="0" applyFont="1" applyAlignment="1"/>
    <xf numFmtId="164" fontId="3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34</xdr:row>
      <xdr:rowOff>133350</xdr:rowOff>
    </xdr:from>
    <xdr:to>
      <xdr:col>8</xdr:col>
      <xdr:colOff>859939</xdr:colOff>
      <xdr:row>36</xdr:row>
      <xdr:rowOff>184293</xdr:rowOff>
    </xdr:to>
    <xdr:pic>
      <xdr:nvPicPr>
        <xdr:cNvPr id="1025" name="Picture 1" descr="http://i44.photobucket.com/albums/f48/johngad2102/equal_housing_opportunity_logo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1" y="7000875"/>
          <a:ext cx="421788" cy="431943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</xdr:colOff>
      <xdr:row>35</xdr:row>
      <xdr:rowOff>9526</xdr:rowOff>
    </xdr:from>
    <xdr:to>
      <xdr:col>8</xdr:col>
      <xdr:colOff>400050</xdr:colOff>
      <xdr:row>36</xdr:row>
      <xdr:rowOff>180976</xdr:rowOff>
    </xdr:to>
    <xdr:pic>
      <xdr:nvPicPr>
        <xdr:cNvPr id="1029" name="Picture 3" descr="j022202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058150" y="7038976"/>
          <a:ext cx="381000" cy="361950"/>
        </a:xfrm>
        <a:prstGeom prst="rect">
          <a:avLst/>
        </a:prstGeom>
        <a:noFill/>
        <a:ln w="12700" algn="in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1</xdr:row>
          <xdr:rowOff>161925</xdr:rowOff>
        </xdr:from>
        <xdr:to>
          <xdr:col>6</xdr:col>
          <xdr:colOff>800100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</xdr:row>
          <xdr:rowOff>161925</xdr:rowOff>
        </xdr:from>
        <xdr:to>
          <xdr:col>7</xdr:col>
          <xdr:colOff>781050</xdr:colOff>
          <xdr:row>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</xdr:row>
          <xdr:rowOff>161925</xdr:rowOff>
        </xdr:from>
        <xdr:to>
          <xdr:col>8</xdr:col>
          <xdr:colOff>790575</xdr:colOff>
          <xdr:row>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"/>
  <sheetViews>
    <sheetView tabSelected="1" zoomScaleNormal="100" workbookViewId="0">
      <selection activeCell="G1" sqref="G1:I1"/>
    </sheetView>
  </sheetViews>
  <sheetFormatPr defaultRowHeight="15" x14ac:dyDescent="0.25"/>
  <cols>
    <col min="1" max="1" width="29.7109375" customWidth="1"/>
    <col min="2" max="2" width="12.5703125" customWidth="1"/>
    <col min="3" max="3" width="12.85546875" customWidth="1"/>
    <col min="4" max="4" width="13" customWidth="1"/>
    <col min="5" max="5" width="3" customWidth="1"/>
    <col min="6" max="6" width="24" bestFit="1" customWidth="1"/>
    <col min="7" max="7" width="12.5703125" customWidth="1"/>
    <col min="8" max="8" width="12.85546875" customWidth="1"/>
    <col min="9" max="9" width="13" customWidth="1"/>
    <col min="11" max="11" width="9.7109375" style="18" customWidth="1"/>
    <col min="12" max="12" width="11.5703125" style="20" customWidth="1"/>
  </cols>
  <sheetData>
    <row r="1" spans="1:9" x14ac:dyDescent="0.25">
      <c r="A1" s="29" t="s">
        <v>38</v>
      </c>
      <c r="B1" s="29"/>
      <c r="C1" s="29"/>
      <c r="D1" s="29"/>
      <c r="F1" s="2" t="s">
        <v>34</v>
      </c>
      <c r="G1" s="28"/>
      <c r="H1" s="28"/>
      <c r="I1" s="28"/>
    </row>
    <row r="2" spans="1:9" x14ac:dyDescent="0.25">
      <c r="A2" s="29"/>
      <c r="B2" s="29"/>
      <c r="C2" s="29"/>
      <c r="D2" s="29"/>
      <c r="F2" s="2" t="s">
        <v>35</v>
      </c>
      <c r="G2" s="15"/>
      <c r="H2" s="24">
        <v>0</v>
      </c>
      <c r="I2" s="15"/>
    </row>
    <row r="3" spans="1:9" x14ac:dyDescent="0.25">
      <c r="A3" s="27" t="s">
        <v>110</v>
      </c>
      <c r="F3" s="2" t="s">
        <v>36</v>
      </c>
      <c r="G3" s="2"/>
      <c r="H3" s="2"/>
      <c r="I3" s="2"/>
    </row>
    <row r="4" spans="1:9" x14ac:dyDescent="0.25">
      <c r="F4" s="2" t="s">
        <v>37</v>
      </c>
      <c r="G4" s="23"/>
      <c r="H4" s="16"/>
    </row>
    <row r="5" spans="1:9" ht="35.25" customHeight="1" x14ac:dyDescent="0.25">
      <c r="A5" s="1" t="s">
        <v>5</v>
      </c>
      <c r="B5" s="5" t="s">
        <v>0</v>
      </c>
      <c r="C5" s="5" t="s">
        <v>1</v>
      </c>
      <c r="D5" s="5" t="s">
        <v>8</v>
      </c>
      <c r="F5" s="1" t="s">
        <v>11</v>
      </c>
      <c r="G5" s="5" t="s">
        <v>0</v>
      </c>
      <c r="H5" s="5" t="s">
        <v>1</v>
      </c>
      <c r="I5" s="5" t="s">
        <v>8</v>
      </c>
    </row>
    <row r="6" spans="1:9" x14ac:dyDescent="0.25">
      <c r="A6" s="26"/>
      <c r="B6" s="9"/>
      <c r="C6" s="9"/>
      <c r="D6" s="4">
        <f>SUM(B6:C6)</f>
        <v>0</v>
      </c>
      <c r="F6" s="3" t="s">
        <v>12</v>
      </c>
      <c r="G6" s="9"/>
      <c r="H6" s="9"/>
      <c r="I6" s="4">
        <f>SUM(G6:H6)</f>
        <v>0</v>
      </c>
    </row>
    <row r="7" spans="1:9" x14ac:dyDescent="0.25">
      <c r="A7" s="26"/>
      <c r="B7" s="9"/>
      <c r="C7" s="9"/>
      <c r="D7" s="4">
        <f t="shared" ref="D7:D13" si="0">SUM(B7:C7)</f>
        <v>0</v>
      </c>
      <c r="F7" s="3" t="s">
        <v>13</v>
      </c>
      <c r="G7" s="9"/>
      <c r="H7" s="9"/>
      <c r="I7" s="4">
        <f t="shared" ref="I7:I11" si="1">SUM(G7:H7)</f>
        <v>0</v>
      </c>
    </row>
    <row r="8" spans="1:9" x14ac:dyDescent="0.25">
      <c r="A8" s="26"/>
      <c r="B8" s="9"/>
      <c r="C8" s="9"/>
      <c r="D8" s="4">
        <f t="shared" si="0"/>
        <v>0</v>
      </c>
      <c r="F8" s="3" t="s">
        <v>14</v>
      </c>
      <c r="G8" s="9"/>
      <c r="H8" s="9"/>
      <c r="I8" s="4">
        <f t="shared" si="1"/>
        <v>0</v>
      </c>
    </row>
    <row r="9" spans="1:9" x14ac:dyDescent="0.25">
      <c r="A9" s="26"/>
      <c r="B9" s="9"/>
      <c r="C9" s="9"/>
      <c r="D9" s="4">
        <f t="shared" si="0"/>
        <v>0</v>
      </c>
      <c r="F9" s="3" t="s">
        <v>15</v>
      </c>
      <c r="G9" s="9"/>
      <c r="H9" s="9"/>
      <c r="I9" s="4">
        <f t="shared" si="1"/>
        <v>0</v>
      </c>
    </row>
    <row r="10" spans="1:9" x14ac:dyDescent="0.25">
      <c r="A10" s="26"/>
      <c r="B10" s="9"/>
      <c r="C10" s="9"/>
      <c r="D10" s="4">
        <f t="shared" si="0"/>
        <v>0</v>
      </c>
      <c r="F10" s="3" t="s">
        <v>16</v>
      </c>
      <c r="G10" s="9"/>
      <c r="H10" s="9"/>
      <c r="I10" s="4">
        <f t="shared" si="1"/>
        <v>0</v>
      </c>
    </row>
    <row r="11" spans="1:9" x14ac:dyDescent="0.25">
      <c r="A11" s="26"/>
      <c r="B11" s="9"/>
      <c r="C11" s="9"/>
      <c r="D11" s="4">
        <f t="shared" si="0"/>
        <v>0</v>
      </c>
      <c r="F11" s="3" t="s">
        <v>17</v>
      </c>
      <c r="G11" s="9"/>
      <c r="H11" s="9"/>
      <c r="I11" s="4">
        <f t="shared" si="1"/>
        <v>0</v>
      </c>
    </row>
    <row r="12" spans="1:9" ht="15.75" thickBot="1" x14ac:dyDescent="0.3">
      <c r="A12" s="26"/>
      <c r="B12" s="10"/>
      <c r="C12" s="10"/>
      <c r="D12" s="7">
        <f t="shared" si="0"/>
        <v>0</v>
      </c>
      <c r="F12" s="3" t="s">
        <v>17</v>
      </c>
      <c r="G12" s="9"/>
      <c r="H12" s="9"/>
      <c r="I12" s="4">
        <f t="shared" ref="I12:I16" si="2">SUM(G12:H12)</f>
        <v>0</v>
      </c>
    </row>
    <row r="13" spans="1:9" ht="15.75" thickTop="1" x14ac:dyDescent="0.25">
      <c r="A13" s="6" t="s">
        <v>6</v>
      </c>
      <c r="B13" s="4">
        <f>SUM(B6:B12)</f>
        <v>0</v>
      </c>
      <c r="C13" s="4">
        <f>SUM(C6:C12)</f>
        <v>0</v>
      </c>
      <c r="D13" s="8">
        <f t="shared" si="0"/>
        <v>0</v>
      </c>
      <c r="F13" s="3" t="s">
        <v>17</v>
      </c>
      <c r="G13" s="9"/>
      <c r="H13" s="9"/>
      <c r="I13" s="4">
        <f t="shared" si="2"/>
        <v>0</v>
      </c>
    </row>
    <row r="14" spans="1:9" x14ac:dyDescent="0.25">
      <c r="A14" s="6" t="s">
        <v>7</v>
      </c>
      <c r="B14" s="4">
        <f>B13*12</f>
        <v>0</v>
      </c>
      <c r="C14" s="4">
        <f t="shared" ref="C14:D14" si="3">C13*12</f>
        <v>0</v>
      </c>
      <c r="D14" s="8">
        <f t="shared" si="3"/>
        <v>0</v>
      </c>
      <c r="F14" s="3" t="s">
        <v>17</v>
      </c>
      <c r="G14" s="9"/>
      <c r="H14" s="9"/>
      <c r="I14" s="4">
        <f t="shared" si="2"/>
        <v>0</v>
      </c>
    </row>
    <row r="15" spans="1:9" x14ac:dyDescent="0.25">
      <c r="F15" s="3" t="s">
        <v>4</v>
      </c>
      <c r="G15" s="9"/>
      <c r="H15" s="9"/>
      <c r="I15" s="4">
        <f t="shared" si="2"/>
        <v>0</v>
      </c>
    </row>
    <row r="16" spans="1:9" x14ac:dyDescent="0.25">
      <c r="A16" s="1" t="s">
        <v>39</v>
      </c>
      <c r="B16" s="5"/>
      <c r="C16" s="5"/>
      <c r="D16" s="5"/>
      <c r="F16" s="3" t="s">
        <v>4</v>
      </c>
      <c r="G16" s="9"/>
      <c r="H16" s="9"/>
      <c r="I16" s="4">
        <f t="shared" si="2"/>
        <v>0</v>
      </c>
    </row>
    <row r="17" spans="1:9" ht="15.75" thickBot="1" x14ac:dyDescent="0.3">
      <c r="A17" s="26"/>
      <c r="B17" s="9"/>
      <c r="C17" s="9"/>
      <c r="D17" s="4">
        <f>SUM(B17:C17)</f>
        <v>0</v>
      </c>
      <c r="F17" s="12" t="s">
        <v>31</v>
      </c>
      <c r="I17" s="7">
        <f>-D37</f>
        <v>0</v>
      </c>
    </row>
    <row r="18" spans="1:9" ht="15.75" thickTop="1" x14ac:dyDescent="0.25">
      <c r="A18" s="26"/>
      <c r="B18" s="9"/>
      <c r="C18" s="9"/>
      <c r="D18" s="4">
        <f t="shared" ref="D18:D24" si="4">SUM(B18:C18)</f>
        <v>0</v>
      </c>
      <c r="F18" s="6" t="s">
        <v>63</v>
      </c>
      <c r="I18" s="8">
        <f>SUM(I6:I17)</f>
        <v>0</v>
      </c>
    </row>
    <row r="19" spans="1:9" x14ac:dyDescent="0.25">
      <c r="A19" s="26"/>
      <c r="B19" s="9"/>
      <c r="C19" s="9"/>
      <c r="D19" s="4">
        <f t="shared" si="4"/>
        <v>0</v>
      </c>
    </row>
    <row r="20" spans="1:9" x14ac:dyDescent="0.25">
      <c r="A20" s="26"/>
      <c r="B20" s="9"/>
      <c r="C20" s="9"/>
      <c r="D20" s="4">
        <f t="shared" si="4"/>
        <v>0</v>
      </c>
      <c r="F20" s="1" t="s">
        <v>18</v>
      </c>
      <c r="G20" s="11"/>
    </row>
    <row r="21" spans="1:9" x14ac:dyDescent="0.25">
      <c r="A21" s="26"/>
      <c r="B21" s="9"/>
      <c r="C21" s="9"/>
      <c r="D21" s="4">
        <f t="shared" si="4"/>
        <v>0</v>
      </c>
      <c r="F21" s="3" t="s">
        <v>20</v>
      </c>
      <c r="G21" s="4">
        <f>D36</f>
        <v>0</v>
      </c>
    </row>
    <row r="22" spans="1:9" x14ac:dyDescent="0.25">
      <c r="A22" s="26"/>
      <c r="B22" s="9"/>
      <c r="C22" s="9"/>
      <c r="D22" s="4">
        <f t="shared" si="4"/>
        <v>0</v>
      </c>
      <c r="F22" s="12" t="s">
        <v>25</v>
      </c>
      <c r="G22" s="4">
        <f>IF(I18&lt;0,0,I18)</f>
        <v>0</v>
      </c>
    </row>
    <row r="23" spans="1:9" ht="15.75" thickBot="1" x14ac:dyDescent="0.3">
      <c r="A23" s="26"/>
      <c r="B23" s="10"/>
      <c r="C23" s="10"/>
      <c r="D23" s="7">
        <f t="shared" si="4"/>
        <v>0</v>
      </c>
      <c r="F23" s="12" t="s">
        <v>26</v>
      </c>
      <c r="G23" s="9"/>
    </row>
    <row r="24" spans="1:9" ht="15.75" thickTop="1" x14ac:dyDescent="0.25">
      <c r="A24" s="6" t="s">
        <v>40</v>
      </c>
      <c r="B24" s="4">
        <f>SUM(B17:B23)</f>
        <v>0</v>
      </c>
      <c r="C24" s="4">
        <f>SUM(C17:C23)</f>
        <v>0</v>
      </c>
      <c r="D24" s="8">
        <f t="shared" si="4"/>
        <v>0</v>
      </c>
      <c r="F24" s="12" t="s">
        <v>27</v>
      </c>
      <c r="G24" s="9"/>
    </row>
    <row r="25" spans="1:9" x14ac:dyDescent="0.25">
      <c r="A25" s="6"/>
      <c r="B25" s="4"/>
      <c r="C25" s="4"/>
      <c r="D25" s="8"/>
      <c r="F25" s="12" t="s">
        <v>28</v>
      </c>
      <c r="G25" s="9"/>
    </row>
    <row r="26" spans="1:9" ht="15.75" thickBot="1" x14ac:dyDescent="0.3">
      <c r="A26" s="1" t="s">
        <v>43</v>
      </c>
      <c r="B26" s="5"/>
      <c r="C26" s="5"/>
      <c r="D26" s="5"/>
      <c r="F26" s="12" t="s">
        <v>29</v>
      </c>
      <c r="G26" s="10"/>
    </row>
    <row r="27" spans="1:9" ht="15.75" thickTop="1" x14ac:dyDescent="0.25">
      <c r="A27" s="26"/>
      <c r="B27" s="9"/>
      <c r="C27" s="9"/>
      <c r="D27" s="4">
        <f>SUM(B27:C27)</f>
        <v>0</v>
      </c>
      <c r="F27" s="6" t="s">
        <v>18</v>
      </c>
      <c r="G27" s="8">
        <f>G21-SUM(G22:G26)</f>
        <v>0</v>
      </c>
    </row>
    <row r="28" spans="1:9" x14ac:dyDescent="0.25">
      <c r="A28" s="26"/>
      <c r="B28" s="9"/>
      <c r="C28" s="9"/>
      <c r="D28" s="4">
        <f t="shared" ref="D28:D34" si="5">SUM(B28:C28)</f>
        <v>0</v>
      </c>
    </row>
    <row r="29" spans="1:9" x14ac:dyDescent="0.25">
      <c r="A29" s="26"/>
      <c r="B29" s="9"/>
      <c r="C29" s="9"/>
      <c r="D29" s="4">
        <f t="shared" si="5"/>
        <v>0</v>
      </c>
      <c r="F29" s="1" t="s">
        <v>21</v>
      </c>
      <c r="G29" s="11"/>
    </row>
    <row r="30" spans="1:9" x14ac:dyDescent="0.25">
      <c r="A30" s="26"/>
      <c r="B30" s="9"/>
      <c r="C30" s="9"/>
      <c r="D30" s="4">
        <f t="shared" si="5"/>
        <v>0</v>
      </c>
      <c r="F30" s="3" t="s">
        <v>18</v>
      </c>
      <c r="G30" s="4">
        <f>G27</f>
        <v>0</v>
      </c>
    </row>
    <row r="31" spans="1:9" x14ac:dyDescent="0.25">
      <c r="A31" s="26"/>
      <c r="B31" s="9"/>
      <c r="C31" s="9"/>
      <c r="D31" s="4">
        <f t="shared" si="5"/>
        <v>0</v>
      </c>
      <c r="F31" s="3" t="s">
        <v>22</v>
      </c>
      <c r="G31" s="4">
        <f>G30/12</f>
        <v>0</v>
      </c>
    </row>
    <row r="32" spans="1:9" ht="15.75" thickBot="1" x14ac:dyDescent="0.3">
      <c r="A32" s="26"/>
      <c r="B32" s="9"/>
      <c r="C32" s="9"/>
      <c r="D32" s="4">
        <f t="shared" si="5"/>
        <v>0</v>
      </c>
      <c r="F32" s="3" t="s">
        <v>23</v>
      </c>
      <c r="G32" s="4">
        <f>MAX(ROUND(G31*0.3,0),0)</f>
        <v>0</v>
      </c>
      <c r="H32" s="12" t="s">
        <v>33</v>
      </c>
      <c r="I32" s="10"/>
    </row>
    <row r="33" spans="1:9" ht="15.75" customHeight="1" thickTop="1" thickBot="1" x14ac:dyDescent="0.3">
      <c r="A33" s="26"/>
      <c r="B33" s="10"/>
      <c r="C33" s="10"/>
      <c r="D33" s="7">
        <f t="shared" si="5"/>
        <v>0</v>
      </c>
      <c r="F33" s="12" t="s">
        <v>30</v>
      </c>
      <c r="G33" s="22">
        <v>46</v>
      </c>
      <c r="H33" s="13" t="s">
        <v>32</v>
      </c>
      <c r="I33" s="8">
        <f>MAX(G32,50)+I32</f>
        <v>50</v>
      </c>
    </row>
    <row r="34" spans="1:9" ht="15.75" customHeight="1" thickTop="1" x14ac:dyDescent="0.25">
      <c r="A34" s="6" t="s">
        <v>41</v>
      </c>
      <c r="B34" s="4">
        <f>SUM(B27:B33)</f>
        <v>0</v>
      </c>
      <c r="C34" s="4">
        <f>SUM(C27:C33)</f>
        <v>0</v>
      </c>
      <c r="D34" s="8">
        <f t="shared" si="5"/>
        <v>0</v>
      </c>
      <c r="F34" s="6" t="s">
        <v>24</v>
      </c>
      <c r="G34" s="8">
        <f>G32-G33</f>
        <v>-46</v>
      </c>
      <c r="H34" s="14"/>
    </row>
    <row r="35" spans="1:9" x14ac:dyDescent="0.25">
      <c r="A35" s="6" t="s">
        <v>9</v>
      </c>
      <c r="D35" s="8">
        <f>MAX(IF(D24&gt;5000, D24*0.0006),D34)</f>
        <v>0</v>
      </c>
    </row>
    <row r="36" spans="1:9" x14ac:dyDescent="0.25">
      <c r="A36" s="6" t="s">
        <v>19</v>
      </c>
      <c r="D36" s="8">
        <f>D35+D14</f>
        <v>0</v>
      </c>
    </row>
    <row r="37" spans="1:9" x14ac:dyDescent="0.25">
      <c r="A37" s="6" t="s">
        <v>10</v>
      </c>
      <c r="D37" s="8">
        <f>D36*0.03</f>
        <v>0</v>
      </c>
      <c r="G37" s="30">
        <v>41172</v>
      </c>
      <c r="H37" s="30"/>
      <c r="I37" s="30"/>
    </row>
  </sheetData>
  <sheetProtection algorithmName="SHA-512" hashValue="fmsY3yAoBqYiqrxBZcNYI/PGwJthUu/lmJogNX0GRgHNpQtkt7KnD2WQNWDnJUVPisjrxSr41JJZfa2uWtOpTQ==" saltValue="kjiw/nGrOjqY2X/RMISx0Q==" spinCount="100000" sheet="1" objects="1" scenarios="1" selectLockedCells="1"/>
  <sortState ref="K2:K15">
    <sortCondition ref="K1"/>
  </sortState>
  <mergeCells count="3">
    <mergeCell ref="G1:I1"/>
    <mergeCell ref="A1:D2"/>
    <mergeCell ref="G37:I37"/>
  </mergeCells>
  <dataValidations count="6">
    <dataValidation type="decimal" operator="greaterThanOrEqual" allowBlank="1" showInputMessage="1" showErrorMessage="1" errorTitle="Invalid Entry" error="You may only enter only positive values in this cell." sqref="B17:C23 I32 B6:C12 G6:H17 G23:G26 G33 B27:C33" xr:uid="{00000000-0002-0000-0000-000000000000}">
      <formula1>0</formula1>
    </dataValidation>
    <dataValidation type="list" allowBlank="1" showInputMessage="1" showErrorMessage="1" errorTitle="Invalid Entry!" error="You must select an item from the list." prompt="Select the apartment complex from the dropdown list." sqref="G2" xr:uid="{00000000-0002-0000-0000-000001000000}">
      <formula1>Complexes</formula1>
    </dataValidation>
    <dataValidation type="list" allowBlank="1" showInputMessage="1" showErrorMessage="1" prompt="Select the apartment type from the dropdown list." sqref="I2" xr:uid="{00000000-0002-0000-0000-000002000000}">
      <formula1>Types</formula1>
    </dataValidation>
    <dataValidation type="whole" allowBlank="1" showInputMessage="1" showErrorMessage="1" errorTitle="Invalid entry" error="You may only enter whole numbers in this cell." prompt="Enter ONLY the apartment number in this cell." sqref="H2" xr:uid="{00000000-0002-0000-0000-000003000000}">
      <formula1>0</formula1>
      <formula2>99999999</formula2>
    </dataValidation>
    <dataValidation type="list" allowBlank="1" showInputMessage="1" showErrorMessage="1" errorTitle="Invalid Entry" error="You must select an item from the list." sqref="A6:A12" xr:uid="{00000000-0002-0000-0000-000004000000}">
      <formula1>Income_Options</formula1>
    </dataValidation>
    <dataValidation type="list" allowBlank="1" showInputMessage="1" showErrorMessage="1" errorTitle="Invalid Entry" error="You must select an item from the list." sqref="A17:A23 A27:A33" xr:uid="{00000000-0002-0000-0000-000005000000}">
      <formula1>Assett_Options</formula1>
    </dataValidation>
  </dataValidations>
  <pageMargins left="0.25" right="0.25" top="0.3" bottom="0.3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447675</xdr:colOff>
                    <xdr:row>1</xdr:row>
                    <xdr:rowOff>161925</xdr:rowOff>
                  </from>
                  <to>
                    <xdr:col>6</xdr:col>
                    <xdr:colOff>800100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</xdr:row>
                    <xdr:rowOff>161925</xdr:rowOff>
                  </from>
                  <to>
                    <xdr:col>7</xdr:col>
                    <xdr:colOff>781050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438150</xdr:colOff>
                    <xdr:row>1</xdr:row>
                    <xdr:rowOff>161925</xdr:rowOff>
                  </from>
                  <to>
                    <xdr:col>8</xdr:col>
                    <xdr:colOff>790575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5"/>
  <sheetViews>
    <sheetView workbookViewId="0">
      <selection activeCell="D7" sqref="D7"/>
    </sheetView>
  </sheetViews>
  <sheetFormatPr defaultRowHeight="15" x14ac:dyDescent="0.25"/>
  <cols>
    <col min="1" max="1" width="10.85546875" bestFit="1" customWidth="1"/>
    <col min="2" max="2" width="10.85546875" customWidth="1"/>
    <col min="3" max="3" width="9.28515625" customWidth="1"/>
    <col min="4" max="4" width="10.28515625" bestFit="1" customWidth="1"/>
    <col min="6" max="6" width="10.28515625" bestFit="1" customWidth="1"/>
    <col min="8" max="8" width="10.28515625" bestFit="1" customWidth="1"/>
    <col min="9" max="9" width="28.5703125" customWidth="1"/>
    <col min="10" max="10" width="22.85546875" customWidth="1"/>
  </cols>
  <sheetData>
    <row r="1" spans="1:10" x14ac:dyDescent="0.25">
      <c r="A1" s="17" t="s">
        <v>61</v>
      </c>
      <c r="B1" s="17" t="s">
        <v>62</v>
      </c>
      <c r="C1" s="17" t="s">
        <v>58</v>
      </c>
      <c r="D1" s="21" t="s">
        <v>42</v>
      </c>
      <c r="E1" s="17" t="s">
        <v>59</v>
      </c>
      <c r="F1" s="21" t="s">
        <v>42</v>
      </c>
      <c r="G1" s="17" t="s">
        <v>60</v>
      </c>
      <c r="H1" s="21" t="s">
        <v>42</v>
      </c>
      <c r="I1" s="25" t="s">
        <v>64</v>
      </c>
      <c r="J1" s="25" t="s">
        <v>65</v>
      </c>
    </row>
    <row r="2" spans="1:10" x14ac:dyDescent="0.25">
      <c r="A2" s="18" t="s">
        <v>44</v>
      </c>
      <c r="B2" s="18" t="s">
        <v>58</v>
      </c>
      <c r="C2" s="18" t="s">
        <v>44</v>
      </c>
      <c r="D2" s="20">
        <v>42</v>
      </c>
      <c r="E2" s="18" t="s">
        <v>46</v>
      </c>
      <c r="F2" s="20">
        <v>84</v>
      </c>
      <c r="G2" s="18" t="s">
        <v>46</v>
      </c>
      <c r="H2" s="20">
        <v>48</v>
      </c>
      <c r="I2" t="s">
        <v>2</v>
      </c>
      <c r="J2" t="s">
        <v>74</v>
      </c>
    </row>
    <row r="3" spans="1:10" x14ac:dyDescent="0.25">
      <c r="A3" s="18" t="s">
        <v>45</v>
      </c>
      <c r="B3" s="18" t="s">
        <v>59</v>
      </c>
      <c r="C3" s="18" t="s">
        <v>45</v>
      </c>
      <c r="D3" s="20">
        <v>60</v>
      </c>
      <c r="E3" s="19" t="s">
        <v>50</v>
      </c>
      <c r="F3" s="20">
        <v>52</v>
      </c>
      <c r="G3" s="18" t="s">
        <v>48</v>
      </c>
      <c r="H3" s="20">
        <v>44</v>
      </c>
      <c r="I3" t="s">
        <v>74</v>
      </c>
      <c r="J3" t="s">
        <v>96</v>
      </c>
    </row>
    <row r="4" spans="1:10" x14ac:dyDescent="0.25">
      <c r="A4" s="18" t="s">
        <v>46</v>
      </c>
      <c r="B4" s="18" t="s">
        <v>60</v>
      </c>
      <c r="C4" s="18" t="s">
        <v>46</v>
      </c>
      <c r="D4" s="20">
        <v>57</v>
      </c>
      <c r="E4" s="18" t="s">
        <v>51</v>
      </c>
      <c r="F4" s="20">
        <v>65</v>
      </c>
      <c r="G4" s="18" t="s">
        <v>57</v>
      </c>
      <c r="H4" s="20">
        <v>45</v>
      </c>
      <c r="I4" t="s">
        <v>67</v>
      </c>
      <c r="J4" t="s">
        <v>87</v>
      </c>
    </row>
    <row r="5" spans="1:10" x14ac:dyDescent="0.25">
      <c r="A5" s="18" t="s">
        <v>47</v>
      </c>
      <c r="B5" s="18"/>
      <c r="C5" s="18" t="s">
        <v>47</v>
      </c>
      <c r="D5" s="20">
        <v>45</v>
      </c>
      <c r="E5" s="18" t="s">
        <v>53</v>
      </c>
      <c r="F5" s="20">
        <v>97</v>
      </c>
      <c r="I5" t="s">
        <v>78</v>
      </c>
      <c r="J5" t="s">
        <v>85</v>
      </c>
    </row>
    <row r="6" spans="1:10" x14ac:dyDescent="0.25">
      <c r="A6" s="18" t="s">
        <v>48</v>
      </c>
      <c r="B6" s="18"/>
      <c r="C6" s="18" t="s">
        <v>48</v>
      </c>
      <c r="D6" s="20">
        <v>54</v>
      </c>
      <c r="I6" t="s">
        <v>103</v>
      </c>
      <c r="J6" t="s">
        <v>91</v>
      </c>
    </row>
    <row r="7" spans="1:10" x14ac:dyDescent="0.25">
      <c r="A7" s="18" t="s">
        <v>108</v>
      </c>
      <c r="B7" s="18"/>
      <c r="C7" s="18" t="s">
        <v>108</v>
      </c>
      <c r="D7" s="20">
        <v>38</v>
      </c>
      <c r="I7" t="s">
        <v>68</v>
      </c>
      <c r="J7" t="s">
        <v>88</v>
      </c>
    </row>
    <row r="8" spans="1:10" x14ac:dyDescent="0.25">
      <c r="A8" s="18" t="s">
        <v>49</v>
      </c>
      <c r="B8" s="19"/>
      <c r="C8" s="18" t="s">
        <v>49</v>
      </c>
      <c r="D8" s="20">
        <v>38</v>
      </c>
      <c r="I8" t="s">
        <v>72</v>
      </c>
      <c r="J8" t="s">
        <v>104</v>
      </c>
    </row>
    <row r="9" spans="1:10" x14ac:dyDescent="0.25">
      <c r="A9" s="19" t="s">
        <v>50</v>
      </c>
      <c r="B9" s="18"/>
      <c r="C9" s="19" t="s">
        <v>50</v>
      </c>
      <c r="D9" s="20">
        <v>40</v>
      </c>
      <c r="I9" t="s">
        <v>3</v>
      </c>
      <c r="J9" t="s">
        <v>106</v>
      </c>
    </row>
    <row r="10" spans="1:10" x14ac:dyDescent="0.25">
      <c r="A10" s="18" t="s">
        <v>51</v>
      </c>
      <c r="B10" s="18"/>
      <c r="C10" s="18" t="s">
        <v>51</v>
      </c>
      <c r="D10" s="20">
        <v>45</v>
      </c>
      <c r="I10" t="s">
        <v>79</v>
      </c>
      <c r="J10" t="s">
        <v>83</v>
      </c>
    </row>
    <row r="11" spans="1:10" x14ac:dyDescent="0.25">
      <c r="A11" s="18" t="s">
        <v>52</v>
      </c>
      <c r="B11" s="18"/>
      <c r="C11" s="18" t="s">
        <v>52</v>
      </c>
      <c r="D11" s="20">
        <v>49</v>
      </c>
      <c r="I11" t="s">
        <v>81</v>
      </c>
      <c r="J11" t="s">
        <v>97</v>
      </c>
    </row>
    <row r="12" spans="1:10" x14ac:dyDescent="0.25">
      <c r="A12" s="18" t="s">
        <v>109</v>
      </c>
      <c r="B12" s="18"/>
      <c r="C12" s="18" t="s">
        <v>109</v>
      </c>
      <c r="D12" s="20">
        <v>38</v>
      </c>
      <c r="I12" t="s">
        <v>80</v>
      </c>
      <c r="J12" t="s">
        <v>84</v>
      </c>
    </row>
    <row r="13" spans="1:10" x14ac:dyDescent="0.25">
      <c r="A13" s="18" t="s">
        <v>53</v>
      </c>
      <c r="B13" s="18"/>
      <c r="C13" s="18" t="s">
        <v>53</v>
      </c>
      <c r="D13" s="20">
        <v>58</v>
      </c>
      <c r="I13" t="s">
        <v>99</v>
      </c>
      <c r="J13" t="s">
        <v>90</v>
      </c>
    </row>
    <row r="14" spans="1:10" x14ac:dyDescent="0.25">
      <c r="A14" s="18" t="s">
        <v>54</v>
      </c>
      <c r="B14" s="18"/>
      <c r="C14" s="18" t="s">
        <v>54</v>
      </c>
      <c r="D14" s="20">
        <v>64</v>
      </c>
      <c r="I14" t="s">
        <v>70</v>
      </c>
      <c r="J14" t="s">
        <v>107</v>
      </c>
    </row>
    <row r="15" spans="1:10" x14ac:dyDescent="0.25">
      <c r="A15" s="18" t="s">
        <v>55</v>
      </c>
      <c r="B15" s="18"/>
      <c r="C15" s="18" t="s">
        <v>55</v>
      </c>
      <c r="D15" s="20">
        <v>55</v>
      </c>
      <c r="I15" t="s">
        <v>4</v>
      </c>
      <c r="J15" t="s">
        <v>94</v>
      </c>
    </row>
    <row r="16" spans="1:10" x14ac:dyDescent="0.25">
      <c r="A16" s="18" t="s">
        <v>56</v>
      </c>
      <c r="C16" s="18" t="s">
        <v>56</v>
      </c>
      <c r="D16" s="20">
        <v>45</v>
      </c>
      <c r="I16" t="s">
        <v>102</v>
      </c>
      <c r="J16" t="s">
        <v>4</v>
      </c>
    </row>
    <row r="17" spans="1:10" x14ac:dyDescent="0.25">
      <c r="A17" s="18" t="s">
        <v>57</v>
      </c>
      <c r="C17" s="18" t="s">
        <v>57</v>
      </c>
      <c r="D17" s="20">
        <v>45</v>
      </c>
      <c r="I17" t="s">
        <v>73</v>
      </c>
      <c r="J17" t="s">
        <v>98</v>
      </c>
    </row>
    <row r="18" spans="1:10" x14ac:dyDescent="0.25">
      <c r="I18" t="s">
        <v>77</v>
      </c>
      <c r="J18" t="s">
        <v>95</v>
      </c>
    </row>
    <row r="19" spans="1:10" x14ac:dyDescent="0.25">
      <c r="I19" t="s">
        <v>100</v>
      </c>
      <c r="J19" t="s">
        <v>89</v>
      </c>
    </row>
    <row r="20" spans="1:10" x14ac:dyDescent="0.25">
      <c r="I20" t="s">
        <v>66</v>
      </c>
      <c r="J20" t="s">
        <v>92</v>
      </c>
    </row>
    <row r="21" spans="1:10" x14ac:dyDescent="0.25">
      <c r="I21" t="s">
        <v>101</v>
      </c>
      <c r="J21" t="s">
        <v>105</v>
      </c>
    </row>
    <row r="22" spans="1:10" x14ac:dyDescent="0.25">
      <c r="I22" t="s">
        <v>76</v>
      </c>
      <c r="J22" t="s">
        <v>86</v>
      </c>
    </row>
    <row r="23" spans="1:10" x14ac:dyDescent="0.25">
      <c r="I23" t="s">
        <v>71</v>
      </c>
      <c r="J23" t="s">
        <v>93</v>
      </c>
    </row>
    <row r="24" spans="1:10" x14ac:dyDescent="0.25">
      <c r="I24" t="s">
        <v>69</v>
      </c>
      <c r="J24" t="s">
        <v>82</v>
      </c>
    </row>
    <row r="25" spans="1:10" x14ac:dyDescent="0.25">
      <c r="I25" t="s">
        <v>75</v>
      </c>
    </row>
  </sheetData>
  <sortState ref="J2:J24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Data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Bennett</dc:creator>
  <cp:lastModifiedBy>Jessica Thompson</cp:lastModifiedBy>
  <cp:lastPrinted>2013-05-21T18:33:49Z</cp:lastPrinted>
  <dcterms:created xsi:type="dcterms:W3CDTF">2011-08-17T13:05:20Z</dcterms:created>
  <dcterms:modified xsi:type="dcterms:W3CDTF">2022-07-20T15:56:52Z</dcterms:modified>
</cp:coreProperties>
</file>