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r. Thompson\Documents\HRDE\Forms\Eff 1-2024\"/>
    </mc:Choice>
  </mc:AlternateContent>
  <xr:revisionPtr revIDLastSave="0" documentId="13_ncr:1_{6DC0B33C-81E5-446D-AA28-B4BEA390984D}" xr6:coauthVersionLast="47" xr6:coauthVersionMax="47" xr10:uidLastSave="{00000000-0000-0000-0000-000000000000}"/>
  <bookViews>
    <workbookView xWindow="-120" yWindow="-120" windowWidth="29040" windowHeight="15720" xr2:uid="{389DC97C-0A12-4709-B7D9-5D6B0829DA1C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E29" i="1" l="1"/>
  <c r="E28" i="1"/>
  <c r="D28" i="1"/>
  <c r="C28" i="1"/>
  <c r="E27" i="1"/>
  <c r="E26" i="1"/>
  <c r="E25" i="1"/>
  <c r="E18" i="1"/>
  <c r="E19" i="1"/>
  <c r="E20" i="1"/>
  <c r="E21" i="1"/>
  <c r="E17" i="1"/>
  <c r="D22" i="1"/>
  <c r="C22" i="1"/>
  <c r="E22" i="1" s="1"/>
  <c r="K7" i="1"/>
  <c r="K8" i="1"/>
  <c r="K9" i="1"/>
  <c r="K10" i="1"/>
  <c r="K11" i="1"/>
  <c r="K12" i="1"/>
  <c r="K13" i="1"/>
  <c r="K14" i="1"/>
  <c r="K15" i="1"/>
  <c r="K6" i="1"/>
  <c r="E7" i="1"/>
  <c r="E8" i="1"/>
  <c r="E9" i="1"/>
  <c r="E10" i="1"/>
  <c r="E11" i="1"/>
  <c r="E12" i="1"/>
  <c r="E6" i="1"/>
  <c r="E13" i="1" l="1"/>
  <c r="E30" i="1" s="1"/>
  <c r="H20" i="1" s="1"/>
  <c r="E31" i="1" l="1"/>
  <c r="K16" i="1" s="1"/>
  <c r="K17" i="1" s="1"/>
  <c r="H21" i="1" s="1"/>
  <c r="H26" i="1" s="1"/>
  <c r="H29" i="1" s="1"/>
  <c r="H30" i="1" s="1"/>
  <c r="H31" i="1" s="1"/>
  <c r="K33" i="1" l="1"/>
  <c r="H33" i="1"/>
  <c r="K28" i="1" s="1"/>
  <c r="K30" i="1" s="1"/>
</calcChain>
</file>

<file path=xl/sharedStrings.xml><?xml version="1.0" encoding="utf-8"?>
<sst xmlns="http://schemas.openxmlformats.org/spreadsheetml/2006/main" count="180" uniqueCount="120">
  <si>
    <t># of Months</t>
  </si>
  <si>
    <t>Household Member 1</t>
  </si>
  <si>
    <t>Household Member 2</t>
  </si>
  <si>
    <t>Total</t>
  </si>
  <si>
    <t>Total Annual Income:</t>
  </si>
  <si>
    <t>Assets</t>
  </si>
  <si>
    <t>Total Assets:</t>
  </si>
  <si>
    <t>Total Asset Income:</t>
  </si>
  <si>
    <t>Adjusted Asset Total:</t>
  </si>
  <si>
    <t>Medical Adjustment:</t>
  </si>
  <si>
    <t>Total Gross Income:</t>
  </si>
  <si>
    <t>Medical Expenses</t>
  </si>
  <si>
    <t>Name:</t>
  </si>
  <si>
    <t>Complex:</t>
  </si>
  <si>
    <t>Type of Certification:</t>
  </si>
  <si>
    <t>Effective Date:</t>
  </si>
  <si>
    <t xml:space="preserve">     MI </t>
  </si>
  <si>
    <t xml:space="preserve">     AR</t>
  </si>
  <si>
    <t xml:space="preserve">   IR</t>
  </si>
  <si>
    <t>Prescriptions</t>
  </si>
  <si>
    <t>Medicare</t>
  </si>
  <si>
    <t>Health Insurance</t>
  </si>
  <si>
    <t>OTC w/Doc Slip</t>
  </si>
  <si>
    <t>Travel</t>
  </si>
  <si>
    <t>Doctor</t>
  </si>
  <si>
    <t>Other</t>
  </si>
  <si>
    <r>
      <rPr>
        <sz val="11"/>
        <color theme="1"/>
        <rFont val="Calibri"/>
        <family val="2"/>
      </rPr>
      <t>—</t>
    </r>
    <r>
      <rPr>
        <sz val="11"/>
        <color theme="1"/>
        <rFont val="Calibri"/>
        <family val="2"/>
        <scheme val="minor"/>
      </rPr>
      <t>Medical Adjustment</t>
    </r>
  </si>
  <si>
    <t>Total Medical Adjustment</t>
  </si>
  <si>
    <t>Adjusted Income</t>
  </si>
  <si>
    <t>Gross Income</t>
  </si>
  <si>
    <t>—Medical Deduction</t>
  </si>
  <si>
    <t>—Elderly Deduction</t>
  </si>
  <si>
    <t>—Dependent Deduction</t>
  </si>
  <si>
    <t>—Child Care Deduction</t>
  </si>
  <si>
    <t>—Disabled Deduction</t>
  </si>
  <si>
    <t>Total Adjusted Income</t>
  </si>
  <si>
    <t>Rent</t>
  </si>
  <si>
    <t>Monthly Income</t>
  </si>
  <si>
    <t>Total Tenant Payment</t>
  </si>
  <si>
    <t>—Utility Allowance</t>
  </si>
  <si>
    <t>Tenant Rent</t>
  </si>
  <si>
    <t>Prorated Rent</t>
  </si>
  <si>
    <t>Per Day</t>
  </si>
  <si>
    <t># Days Occupied</t>
  </si>
  <si>
    <t>Certification Worksheet</t>
  </si>
  <si>
    <t>Income</t>
  </si>
  <si>
    <t>Complex</t>
  </si>
  <si>
    <t>BPL</t>
  </si>
  <si>
    <t>CHU</t>
  </si>
  <si>
    <t>CLU</t>
  </si>
  <si>
    <t>EUA</t>
  </si>
  <si>
    <t>FHU</t>
  </si>
  <si>
    <t>GUA</t>
  </si>
  <si>
    <t>HVU</t>
  </si>
  <si>
    <t>LUA</t>
  </si>
  <si>
    <t>MUA</t>
  </si>
  <si>
    <t>MUM</t>
  </si>
  <si>
    <t>RVA</t>
  </si>
  <si>
    <t>RUA</t>
  </si>
  <si>
    <t>SCU</t>
  </si>
  <si>
    <t>SPUP</t>
  </si>
  <si>
    <t>TPM</t>
  </si>
  <si>
    <t>UCA</t>
  </si>
  <si>
    <t>UHA</t>
  </si>
  <si>
    <t>WPL</t>
  </si>
  <si>
    <t>WHU</t>
  </si>
  <si>
    <t>WUA</t>
  </si>
  <si>
    <t>Alimony</t>
  </si>
  <si>
    <t>Annuities</t>
  </si>
  <si>
    <t>Black Lung</t>
  </si>
  <si>
    <t>Cash Contributions</t>
  </si>
  <si>
    <t>Child Support</t>
  </si>
  <si>
    <t>Death Benefits</t>
  </si>
  <si>
    <t>Educational Funds</t>
  </si>
  <si>
    <t>Employment</t>
  </si>
  <si>
    <t>Inheritance</t>
  </si>
  <si>
    <t>Insurance Settlements</t>
  </si>
  <si>
    <t>Lottery Winnings</t>
  </si>
  <si>
    <t>LT Med Care Insurance Pmts</t>
  </si>
  <si>
    <t>Military Pay</t>
  </si>
  <si>
    <t>Pensions</t>
  </si>
  <si>
    <t>Retirement Funds</t>
  </si>
  <si>
    <t>Self-Employment</t>
  </si>
  <si>
    <t>Social Security</t>
  </si>
  <si>
    <t>Social Security Disability (SSDI)</t>
  </si>
  <si>
    <t>Supplemental Social Security (SSI)</t>
  </si>
  <si>
    <t>TANF</t>
  </si>
  <si>
    <t>Unemployment Compensation</t>
  </si>
  <si>
    <t>Veterans Benefits</t>
  </si>
  <si>
    <t>Workers Compensation</t>
  </si>
  <si>
    <t>Assets Disposed Of</t>
  </si>
  <si>
    <t>Bonds</t>
  </si>
  <si>
    <t>Capital Retirement Acct</t>
  </si>
  <si>
    <t>Cash on Hand</t>
  </si>
  <si>
    <t>Certificate of Deposit (CD)</t>
  </si>
  <si>
    <t>Checking</t>
  </si>
  <si>
    <t>Holiday Fund</t>
  </si>
  <si>
    <t>IRA</t>
  </si>
  <si>
    <t>Joint Assets</t>
  </si>
  <si>
    <t>Keogh Account</t>
  </si>
  <si>
    <t>Life Insurance</t>
  </si>
  <si>
    <t>Money Market Fund</t>
  </si>
  <si>
    <t>Mortgage</t>
  </si>
  <si>
    <t>Personal Property</t>
  </si>
  <si>
    <t>Property/Real Estate</t>
  </si>
  <si>
    <t>Rental Property</t>
  </si>
  <si>
    <t>Safety Deposit Box</t>
  </si>
  <si>
    <t>Savings</t>
  </si>
  <si>
    <t>Stocks</t>
  </si>
  <si>
    <t>Treasury Bills</t>
  </si>
  <si>
    <t>Trust</t>
  </si>
  <si>
    <t>Security Deposit</t>
  </si>
  <si>
    <t>Revised 1/2024</t>
  </si>
  <si>
    <t>One-Bed</t>
  </si>
  <si>
    <t>Two-Bed</t>
  </si>
  <si>
    <t>Efficiency</t>
  </si>
  <si>
    <t># of Beds:</t>
  </si>
  <si>
    <t>Asset Annual Income (Imputed for more than $50,000)</t>
  </si>
  <si>
    <t>Key</t>
  </si>
  <si>
    <t>MOVE IN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</si>
</sst>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/>
    <xf numFmtId="0" fontId="1" fillId="0" borderId="1" xfId="0" applyFont="1" applyBorder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6" fillId="0" borderId="0" xfId="0" applyFont="1"/>
    <xf numFmtId="0" fontId="1" fillId="0" borderId="0" xfId="0" applyFont="1"/>
    <xf numFmtId="44" fontId="0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44" fontId="0" fillId="0" borderId="2" xfId="1" applyFont="1" applyBorder="1" applyAlignment="1">
      <alignment horizontal="right"/>
    </xf>
    <xf numFmtId="44" fontId="0" fillId="0" borderId="0" xfId="1" applyFont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right"/>
    </xf>
    <xf numFmtId="44" fontId="0" fillId="0" borderId="0" xfId="1" applyFont="1" applyFill="1" applyBorder="1" applyAlignment="1">
      <alignment horizontal="right"/>
    </xf>
    <xf numFmtId="44" fontId="0" fillId="0" borderId="2" xfId="0" applyNumberFormat="1" applyBorder="1"/>
    <xf numFmtId="44" fontId="0" fillId="0" borderId="0" xfId="0" applyNumberFormat="1"/>
    <xf numFmtId="44" fontId="0" fillId="0" borderId="2" xfId="1" applyFont="1" applyBorder="1"/>
    <xf numFmtId="49" fontId="0" fillId="0" borderId="1" xfId="0" applyNumberFormat="1" applyBorder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44" fontId="0" fillId="3" borderId="8" xfId="1" applyFont="1" applyFill="1" applyBorder="1"/>
    <xf numFmtId="0" fontId="0" fillId="3" borderId="9" xfId="0" applyFill="1" applyBorder="1"/>
    <xf numFmtId="44" fontId="0" fillId="3" borderId="8" xfId="0" applyNumberFormat="1" applyFill="1" applyBorder="1"/>
    <xf numFmtId="0" fontId="0" fillId="3" borderId="8" xfId="0" applyFill="1" applyBorder="1"/>
    <xf numFmtId="0" fontId="1" fillId="3" borderId="7" xfId="0" applyFont="1" applyFill="1" applyBorder="1"/>
    <xf numFmtId="0" fontId="0" fillId="3" borderId="5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1</xdr:row>
          <xdr:rowOff>180975</xdr:rowOff>
        </xdr:from>
        <xdr:to>
          <xdr:col>7</xdr:col>
          <xdr:colOff>638175</xdr:colOff>
          <xdr:row>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180975</xdr:rowOff>
        </xdr:from>
        <xdr:to>
          <xdr:col>8</xdr:col>
          <xdr:colOff>647700</xdr:colOff>
          <xdr:row>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</xdr:row>
          <xdr:rowOff>180975</xdr:rowOff>
        </xdr:from>
        <xdr:to>
          <xdr:col>9</xdr:col>
          <xdr:colOff>542925</xdr:colOff>
          <xdr:row>3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1076326</xdr:colOff>
      <xdr:row>33</xdr:row>
      <xdr:rowOff>28575</xdr:rowOff>
    </xdr:from>
    <xdr:to>
      <xdr:col>0</xdr:col>
      <xdr:colOff>1438276</xdr:colOff>
      <xdr:row>35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65000"/>
              <a:lumOff val="35000"/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6" y="796290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1485900</xdr:colOff>
      <xdr:row>33</xdr:row>
      <xdr:rowOff>43090</xdr:rowOff>
    </xdr:from>
    <xdr:to>
      <xdr:col>0</xdr:col>
      <xdr:colOff>1866900</xdr:colOff>
      <xdr:row>35</xdr:row>
      <xdr:rowOff>26627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7977415"/>
          <a:ext cx="381000" cy="364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CAE7-D67D-4F12-A3F6-E1CB95C88BA4}">
  <sheetPr codeName="Sheet1"/>
  <dimension ref="A1:U35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28.7109375" customWidth="1"/>
    <col min="2" max="2" width="11.28515625" customWidth="1"/>
    <col min="3" max="3" width="12.85546875" customWidth="1"/>
    <col min="4" max="4" width="13.85546875" customWidth="1"/>
    <col min="5" max="5" width="12.5703125" customWidth="1"/>
    <col min="6" max="6" width="4.140625" customWidth="1"/>
    <col min="7" max="7" width="25" customWidth="1"/>
    <col min="8" max="8" width="12.5703125" customWidth="1"/>
    <col min="9" max="9" width="12.85546875" customWidth="1"/>
    <col min="10" max="10" width="15" customWidth="1"/>
    <col min="11" max="11" width="13.85546875" customWidth="1"/>
  </cols>
  <sheetData>
    <row r="1" spans="1:21" x14ac:dyDescent="0.25">
      <c r="A1" s="33" t="s">
        <v>44</v>
      </c>
      <c r="B1" s="34"/>
      <c r="C1" s="34"/>
      <c r="D1" s="34"/>
      <c r="E1" s="34"/>
      <c r="G1" s="5" t="s">
        <v>12</v>
      </c>
      <c r="H1" s="32"/>
      <c r="I1" s="32"/>
      <c r="J1" s="32"/>
      <c r="K1" s="32"/>
      <c r="M1" s="35"/>
      <c r="N1" s="35"/>
      <c r="O1" s="35"/>
      <c r="P1" s="35"/>
      <c r="Q1" s="35"/>
    </row>
    <row r="2" spans="1:21" x14ac:dyDescent="0.25">
      <c r="A2" s="34"/>
      <c r="B2" s="34"/>
      <c r="C2" s="34"/>
      <c r="D2" s="34"/>
      <c r="E2" s="34"/>
      <c r="G2" s="5" t="s">
        <v>13</v>
      </c>
      <c r="I2" s="19">
        <v>0</v>
      </c>
      <c r="J2" s="5" t="s">
        <v>116</v>
      </c>
      <c r="K2" s="28"/>
    </row>
    <row r="3" spans="1:21" x14ac:dyDescent="0.25">
      <c r="A3" s="34"/>
      <c r="B3" s="34"/>
      <c r="C3" s="34"/>
      <c r="D3" s="34"/>
      <c r="E3" s="34"/>
      <c r="G3" s="5" t="s">
        <v>14</v>
      </c>
      <c r="H3" s="8" t="s">
        <v>16</v>
      </c>
      <c r="I3" t="s">
        <v>17</v>
      </c>
      <c r="J3" t="s">
        <v>18</v>
      </c>
    </row>
    <row r="4" spans="1:21" ht="15" customHeight="1" x14ac:dyDescent="0.25">
      <c r="G4" s="5" t="s">
        <v>15</v>
      </c>
      <c r="H4" s="32"/>
      <c r="I4" s="32"/>
      <c r="J4" s="32"/>
      <c r="N4" s="31"/>
      <c r="O4" s="31"/>
      <c r="P4" s="31"/>
      <c r="Q4" s="31"/>
      <c r="R4" s="31"/>
      <c r="S4" s="31"/>
      <c r="T4" s="31"/>
      <c r="U4" s="31"/>
    </row>
    <row r="5" spans="1:21" s="1" customFormat="1" ht="30" x14ac:dyDescent="0.25">
      <c r="A5" s="12" t="s">
        <v>45</v>
      </c>
      <c r="B5" s="2" t="s">
        <v>0</v>
      </c>
      <c r="C5" s="3" t="s">
        <v>1</v>
      </c>
      <c r="D5" s="3" t="s">
        <v>2</v>
      </c>
      <c r="E5" s="3" t="s">
        <v>3</v>
      </c>
      <c r="G5" s="12" t="s">
        <v>11</v>
      </c>
      <c r="H5" s="2" t="s">
        <v>0</v>
      </c>
      <c r="I5" s="3" t="s">
        <v>1</v>
      </c>
      <c r="J5" s="3" t="s">
        <v>2</v>
      </c>
      <c r="K5" s="3" t="s">
        <v>3</v>
      </c>
      <c r="N5" s="31"/>
      <c r="O5" s="31"/>
      <c r="P5" s="31"/>
      <c r="Q5" s="31"/>
      <c r="R5" s="31"/>
      <c r="S5" s="31"/>
      <c r="T5" s="31"/>
      <c r="U5" s="31"/>
    </row>
    <row r="6" spans="1:21" ht="20.25" customHeight="1" x14ac:dyDescent="0.25">
      <c r="B6" s="5"/>
      <c r="C6" s="16"/>
      <c r="D6" s="16"/>
      <c r="E6" s="16">
        <f>(B6*C6)+(B6*D6)</f>
        <v>0</v>
      </c>
      <c r="G6" s="5" t="s">
        <v>19</v>
      </c>
      <c r="I6" s="21"/>
      <c r="J6" s="21"/>
      <c r="K6" s="21">
        <f>(H6*I6)+(H6*J6)</f>
        <v>0</v>
      </c>
      <c r="N6" s="31"/>
      <c r="O6" s="31"/>
      <c r="P6" s="31"/>
      <c r="Q6" s="31"/>
      <c r="R6" s="31"/>
      <c r="S6" s="31"/>
      <c r="T6" s="31"/>
      <c r="U6" s="31"/>
    </row>
    <row r="7" spans="1:21" ht="20.25" customHeight="1" x14ac:dyDescent="0.25">
      <c r="B7" s="5"/>
      <c r="C7" s="16"/>
      <c r="D7" s="16"/>
      <c r="E7" s="16">
        <f t="shared" ref="E7:E12" si="0">(B7*C7)+(B7*D7)</f>
        <v>0</v>
      </c>
      <c r="G7" s="5" t="s">
        <v>20</v>
      </c>
      <c r="I7" s="21"/>
      <c r="J7" s="21"/>
      <c r="K7" s="21">
        <f t="shared" ref="K7:K15" si="1">(H7*I7)+(H7*J7)</f>
        <v>0</v>
      </c>
      <c r="N7" s="31"/>
      <c r="O7" s="31"/>
      <c r="P7" s="31"/>
      <c r="Q7" s="31"/>
      <c r="R7" s="31"/>
      <c r="S7" s="31"/>
      <c r="T7" s="31"/>
      <c r="U7" s="31"/>
    </row>
    <row r="8" spans="1:21" ht="20.25" customHeight="1" x14ac:dyDescent="0.25">
      <c r="B8" s="5"/>
      <c r="C8" s="16"/>
      <c r="D8" s="16"/>
      <c r="E8" s="16">
        <f t="shared" si="0"/>
        <v>0</v>
      </c>
      <c r="G8" s="5" t="s">
        <v>21</v>
      </c>
      <c r="I8" s="21"/>
      <c r="J8" s="21"/>
      <c r="K8" s="21">
        <f t="shared" si="1"/>
        <v>0</v>
      </c>
      <c r="N8" s="31"/>
      <c r="O8" s="31"/>
      <c r="P8" s="31"/>
      <c r="Q8" s="31"/>
      <c r="R8" s="31"/>
      <c r="S8" s="31"/>
      <c r="T8" s="31"/>
      <c r="U8" s="31"/>
    </row>
    <row r="9" spans="1:21" ht="20.25" customHeight="1" x14ac:dyDescent="0.25">
      <c r="B9" s="5"/>
      <c r="C9" s="16"/>
      <c r="D9" s="16"/>
      <c r="E9" s="16">
        <f t="shared" si="0"/>
        <v>0</v>
      </c>
      <c r="G9" s="5" t="s">
        <v>22</v>
      </c>
      <c r="I9" s="21"/>
      <c r="J9" s="21"/>
      <c r="K9" s="21">
        <f t="shared" si="1"/>
        <v>0</v>
      </c>
      <c r="N9" s="31"/>
      <c r="O9" s="31"/>
      <c r="P9" s="31"/>
      <c r="Q9" s="31"/>
      <c r="R9" s="31"/>
      <c r="S9" s="31"/>
      <c r="T9" s="31"/>
      <c r="U9" s="31"/>
    </row>
    <row r="10" spans="1:21" ht="20.25" customHeight="1" x14ac:dyDescent="0.25">
      <c r="B10" s="5"/>
      <c r="C10" s="16"/>
      <c r="D10" s="16"/>
      <c r="E10" s="16">
        <f t="shared" si="0"/>
        <v>0</v>
      </c>
      <c r="G10" s="5" t="s">
        <v>23</v>
      </c>
      <c r="I10" s="21"/>
      <c r="J10" s="21"/>
      <c r="K10" s="21">
        <f t="shared" si="1"/>
        <v>0</v>
      </c>
      <c r="N10" s="31"/>
      <c r="O10" s="31"/>
      <c r="P10" s="31"/>
      <c r="Q10" s="31"/>
      <c r="R10" s="31"/>
      <c r="S10" s="31"/>
      <c r="T10" s="31"/>
      <c r="U10" s="31"/>
    </row>
    <row r="11" spans="1:21" ht="20.25" customHeight="1" x14ac:dyDescent="0.25">
      <c r="B11" s="5"/>
      <c r="C11" s="16"/>
      <c r="D11" s="16"/>
      <c r="E11" s="16">
        <f t="shared" si="0"/>
        <v>0</v>
      </c>
      <c r="G11" s="5" t="s">
        <v>24</v>
      </c>
      <c r="I11" s="21"/>
      <c r="J11" s="21"/>
      <c r="K11" s="21">
        <f t="shared" si="1"/>
        <v>0</v>
      </c>
      <c r="N11" s="30"/>
      <c r="O11" s="31"/>
      <c r="P11" s="31"/>
      <c r="Q11" s="31"/>
      <c r="R11" s="31"/>
      <c r="S11" s="31"/>
      <c r="T11" s="31"/>
      <c r="U11" s="31"/>
    </row>
    <row r="12" spans="1:21" ht="20.25" customHeight="1" thickBot="1" x14ac:dyDescent="0.3">
      <c r="B12" s="6"/>
      <c r="C12" s="20"/>
      <c r="D12" s="20"/>
      <c r="E12" s="20">
        <f t="shared" si="0"/>
        <v>0</v>
      </c>
      <c r="G12" s="5" t="s">
        <v>24</v>
      </c>
      <c r="I12" s="21"/>
      <c r="J12" s="21"/>
      <c r="K12" s="21">
        <f t="shared" si="1"/>
        <v>0</v>
      </c>
      <c r="N12" s="29"/>
      <c r="O12" s="31"/>
      <c r="P12" s="31"/>
      <c r="Q12" s="31"/>
      <c r="R12" s="31"/>
      <c r="S12" s="31"/>
      <c r="T12" s="31"/>
      <c r="U12" s="31"/>
    </row>
    <row r="13" spans="1:21" ht="20.25" customHeight="1" thickTop="1" x14ac:dyDescent="0.25">
      <c r="A13" s="4" t="s">
        <v>4</v>
      </c>
      <c r="C13" s="21"/>
      <c r="D13" s="21"/>
      <c r="E13" s="21">
        <f>SUM(E6:E12)</f>
        <v>0</v>
      </c>
      <c r="G13" s="5" t="s">
        <v>24</v>
      </c>
      <c r="I13" s="21"/>
      <c r="J13" s="21"/>
      <c r="K13" s="21">
        <f t="shared" si="1"/>
        <v>0</v>
      </c>
      <c r="N13" s="29"/>
      <c r="O13" s="31"/>
      <c r="P13" s="31"/>
      <c r="Q13" s="31"/>
      <c r="R13" s="31"/>
      <c r="S13" s="31"/>
      <c r="T13" s="31"/>
      <c r="U13" s="31"/>
    </row>
    <row r="14" spans="1:21" ht="20.25" customHeight="1" x14ac:dyDescent="0.25">
      <c r="G14" s="5" t="s">
        <v>25</v>
      </c>
      <c r="I14" s="21"/>
      <c r="J14" s="21"/>
      <c r="K14" s="21">
        <f t="shared" si="1"/>
        <v>0</v>
      </c>
    </row>
    <row r="15" spans="1:21" ht="14.25" customHeight="1" x14ac:dyDescent="0.25">
      <c r="G15" s="5" t="s">
        <v>25</v>
      </c>
      <c r="I15" s="21"/>
      <c r="J15" s="21"/>
      <c r="K15" s="21">
        <f t="shared" si="1"/>
        <v>0</v>
      </c>
    </row>
    <row r="16" spans="1:21" ht="20.25" customHeight="1" thickBot="1" x14ac:dyDescent="0.3">
      <c r="A16" s="13" t="s">
        <v>5</v>
      </c>
      <c r="B16" s="7"/>
      <c r="C16" s="7"/>
      <c r="D16" s="7"/>
      <c r="E16" s="7"/>
      <c r="G16" s="5" t="s">
        <v>26</v>
      </c>
      <c r="I16" s="9"/>
      <c r="J16" s="9"/>
      <c r="K16" s="25">
        <f>-E31</f>
        <v>0</v>
      </c>
    </row>
    <row r="17" spans="1:11" ht="20.25" customHeight="1" thickTop="1" x14ac:dyDescent="0.25">
      <c r="B17" s="22"/>
      <c r="C17" s="5"/>
      <c r="D17" s="5"/>
      <c r="E17" s="16">
        <f>SUM(C17:D17)</f>
        <v>0</v>
      </c>
      <c r="G17" s="4" t="s">
        <v>27</v>
      </c>
      <c r="K17" s="26">
        <f>SUM(K6:K16)</f>
        <v>0</v>
      </c>
    </row>
    <row r="18" spans="1:11" ht="20.25" customHeight="1" x14ac:dyDescent="0.25">
      <c r="B18" s="22"/>
      <c r="C18" s="5"/>
      <c r="D18" s="5"/>
      <c r="E18" s="16">
        <f t="shared" ref="E18:E21" si="2">SUM(C18:D18)</f>
        <v>0</v>
      </c>
    </row>
    <row r="19" spans="1:11" ht="20.25" customHeight="1" x14ac:dyDescent="0.25">
      <c r="B19" s="22"/>
      <c r="C19" s="5"/>
      <c r="D19" s="5"/>
      <c r="E19" s="16">
        <f t="shared" si="2"/>
        <v>0</v>
      </c>
      <c r="G19" s="10" t="s">
        <v>28</v>
      </c>
      <c r="H19" s="7"/>
    </row>
    <row r="20" spans="1:11" ht="20.25" customHeight="1" x14ac:dyDescent="0.25">
      <c r="B20" s="22"/>
      <c r="C20" s="5"/>
      <c r="D20" s="5"/>
      <c r="E20" s="16">
        <f t="shared" si="2"/>
        <v>0</v>
      </c>
      <c r="G20" t="s">
        <v>29</v>
      </c>
      <c r="H20" s="26">
        <f>E30</f>
        <v>0</v>
      </c>
    </row>
    <row r="21" spans="1:11" ht="20.25" customHeight="1" thickBot="1" x14ac:dyDescent="0.3">
      <c r="B21" s="23"/>
      <c r="C21" s="6"/>
      <c r="D21" s="6"/>
      <c r="E21" s="20">
        <f t="shared" si="2"/>
        <v>0</v>
      </c>
      <c r="G21" s="11" t="s">
        <v>30</v>
      </c>
      <c r="H21" s="21">
        <f>IF(K17&lt;0,0,K17)</f>
        <v>0</v>
      </c>
    </row>
    <row r="22" spans="1:11" ht="20.25" customHeight="1" thickTop="1" x14ac:dyDescent="0.25">
      <c r="A22" s="4" t="s">
        <v>6</v>
      </c>
      <c r="C22" s="21">
        <f>SUM(C17:C21)</f>
        <v>0</v>
      </c>
      <c r="D22" s="21">
        <f>SUM(D17:D21)</f>
        <v>0</v>
      </c>
      <c r="E22" s="24">
        <f>SUM(C22:D22)</f>
        <v>0</v>
      </c>
      <c r="G22" s="11" t="s">
        <v>31</v>
      </c>
      <c r="H22" s="21"/>
    </row>
    <row r="23" spans="1:11" ht="21" customHeight="1" x14ac:dyDescent="0.25">
      <c r="G23" s="11" t="s">
        <v>32</v>
      </c>
      <c r="H23" s="21"/>
    </row>
    <row r="24" spans="1:11" ht="18" customHeight="1" x14ac:dyDescent="0.25">
      <c r="A24" s="13" t="s">
        <v>117</v>
      </c>
      <c r="B24" s="7"/>
      <c r="C24" s="7"/>
      <c r="D24" s="7"/>
      <c r="E24" s="7"/>
      <c r="G24" s="11" t="s">
        <v>33</v>
      </c>
      <c r="H24" s="21"/>
    </row>
    <row r="25" spans="1:11" ht="18" customHeight="1" thickBot="1" x14ac:dyDescent="0.3">
      <c r="B25" s="22"/>
      <c r="C25" s="5"/>
      <c r="D25" s="5"/>
      <c r="E25" s="16">
        <f>SUM(C25:D25)</f>
        <v>0</v>
      </c>
      <c r="G25" s="11" t="s">
        <v>34</v>
      </c>
      <c r="H25" s="27"/>
    </row>
    <row r="26" spans="1:11" ht="18" customHeight="1" thickTop="1" x14ac:dyDescent="0.25">
      <c r="B26" s="22"/>
      <c r="C26" s="5"/>
      <c r="D26" s="5"/>
      <c r="E26" s="16">
        <f>SUM(C26:D26)</f>
        <v>0</v>
      </c>
      <c r="G26" s="14" t="s">
        <v>35</v>
      </c>
      <c r="H26" s="26">
        <f>H20-SUM(H21:H25)</f>
        <v>0</v>
      </c>
      <c r="J26" s="36" t="s">
        <v>119</v>
      </c>
      <c r="K26" s="37"/>
    </row>
    <row r="27" spans="1:11" ht="18" customHeight="1" thickBot="1" x14ac:dyDescent="0.3">
      <c r="B27" s="23"/>
      <c r="C27" s="6"/>
      <c r="D27" s="6"/>
      <c r="E27" s="20">
        <f>SUM(C27:D27)</f>
        <v>0</v>
      </c>
      <c r="J27" s="38" t="s">
        <v>41</v>
      </c>
      <c r="K27" s="39"/>
    </row>
    <row r="28" spans="1:11" ht="18" customHeight="1" thickTop="1" x14ac:dyDescent="0.25">
      <c r="A28" s="4" t="s">
        <v>7</v>
      </c>
      <c r="B28" s="18"/>
      <c r="C28" s="21">
        <f>SUM(C25:C27)</f>
        <v>0</v>
      </c>
      <c r="D28" s="16">
        <f>SUM(D25:D27)</f>
        <v>0</v>
      </c>
      <c r="E28" s="21">
        <f>SUM(E25:E27)</f>
        <v>0</v>
      </c>
      <c r="G28" s="13" t="s">
        <v>36</v>
      </c>
      <c r="H28" s="7"/>
      <c r="J28" s="40" t="s">
        <v>42</v>
      </c>
      <c r="K28" s="41" t="e">
        <f>H33/30</f>
        <v>#N/A</v>
      </c>
    </row>
    <row r="29" spans="1:11" ht="18" customHeight="1" thickBot="1" x14ac:dyDescent="0.3">
      <c r="A29" s="4" t="s">
        <v>8</v>
      </c>
      <c r="B29" s="17"/>
      <c r="C29" s="17"/>
      <c r="E29" s="16">
        <f>MAX(IF(D22&gt;50000,D22*0.04),D28)</f>
        <v>0</v>
      </c>
      <c r="G29" t="s">
        <v>28</v>
      </c>
      <c r="H29" s="26">
        <f>H26</f>
        <v>0</v>
      </c>
      <c r="J29" s="40" t="s">
        <v>43</v>
      </c>
      <c r="K29" s="42"/>
    </row>
    <row r="30" spans="1:11" ht="18" customHeight="1" thickTop="1" x14ac:dyDescent="0.25">
      <c r="A30" s="4" t="s">
        <v>10</v>
      </c>
      <c r="B30" s="17"/>
      <c r="C30" s="17"/>
      <c r="D30" s="17"/>
      <c r="E30" s="16">
        <f>E29+E13</f>
        <v>0</v>
      </c>
      <c r="G30" t="s">
        <v>37</v>
      </c>
      <c r="H30" s="26">
        <f>H29/12</f>
        <v>0</v>
      </c>
      <c r="J30" s="40"/>
      <c r="K30" s="43" t="e">
        <f>K28*K29</f>
        <v>#N/A</v>
      </c>
    </row>
    <row r="31" spans="1:11" ht="18" customHeight="1" x14ac:dyDescent="0.25">
      <c r="A31" s="4" t="s">
        <v>9</v>
      </c>
      <c r="B31" s="17"/>
      <c r="C31" s="17"/>
      <c r="D31" s="17"/>
      <c r="E31" s="16">
        <f>E30*0.03</f>
        <v>0</v>
      </c>
      <c r="G31" t="s">
        <v>38</v>
      </c>
      <c r="H31" s="21">
        <f>MAX(ROUND(H30*0.3,0),0)</f>
        <v>0</v>
      </c>
      <c r="J31" s="40"/>
      <c r="K31" s="44"/>
    </row>
    <row r="32" spans="1:11" ht="15.75" thickBot="1" x14ac:dyDescent="0.3">
      <c r="B32" s="17"/>
      <c r="C32" s="17"/>
      <c r="D32" s="17"/>
      <c r="G32" t="s">
        <v>39</v>
      </c>
      <c r="H32" s="9" t="e">
        <f>VLOOKUP(H2,Sheet2!E3:H22,MATCH(Sheet1!K2,Sheet2!E2:H2,0),FALSE)</f>
        <v>#N/A</v>
      </c>
      <c r="J32" s="45" t="s">
        <v>118</v>
      </c>
      <c r="K32" s="41">
        <v>25</v>
      </c>
    </row>
    <row r="33" spans="1:11" ht="15.75" thickTop="1" x14ac:dyDescent="0.25">
      <c r="G33" s="15" t="s">
        <v>40</v>
      </c>
      <c r="H33" s="26" t="e">
        <f>H31-H32</f>
        <v>#N/A</v>
      </c>
      <c r="J33" s="45" t="s">
        <v>111</v>
      </c>
      <c r="K33" s="43">
        <f>MAX(H31,50)</f>
        <v>50</v>
      </c>
    </row>
    <row r="34" spans="1:11" x14ac:dyDescent="0.25">
      <c r="J34" s="46"/>
      <c r="K34" s="39"/>
    </row>
    <row r="35" spans="1:11" x14ac:dyDescent="0.25">
      <c r="A35" t="s">
        <v>112</v>
      </c>
    </row>
  </sheetData>
  <mergeCells count="10">
    <mergeCell ref="H1:K1"/>
    <mergeCell ref="H4:J4"/>
    <mergeCell ref="A1:E3"/>
    <mergeCell ref="M1:Q1"/>
    <mergeCell ref="J26:K26"/>
    <mergeCell ref="N4:U8"/>
    <mergeCell ref="N9:U10"/>
    <mergeCell ref="O11:U11"/>
    <mergeCell ref="O12:U12"/>
    <mergeCell ref="O13:U13"/>
  </mergeCells>
  <dataValidations xWindow="909" yWindow="284" count="1">
    <dataValidation type="whole" allowBlank="1" showInputMessage="1" showErrorMessage="1" errorTitle="Error" error="Whole Numbers Only" prompt="Apt #" sqref="I2" xr:uid="{7CDD0940-6732-40D4-9254-5F4CFB7B13DE}">
      <formula1>0</formula1>
      <formula2>999</formula2>
    </dataValidation>
  </dataValidations>
  <pageMargins left="0.25" right="0.25" top="0.75" bottom="0.75" header="0.3" footer="0.3"/>
  <pageSetup scale="7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333375</xdr:colOff>
                    <xdr:row>1</xdr:row>
                    <xdr:rowOff>180975</xdr:rowOff>
                  </from>
                  <to>
                    <xdr:col>7</xdr:col>
                    <xdr:colOff>638175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342900</xdr:colOff>
                    <xdr:row>1</xdr:row>
                    <xdr:rowOff>180975</xdr:rowOff>
                  </from>
                  <to>
                    <xdr:col>8</xdr:col>
                    <xdr:colOff>647700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238125</xdr:colOff>
                    <xdr:row>1</xdr:row>
                    <xdr:rowOff>180975</xdr:rowOff>
                  </from>
                  <to>
                    <xdr:col>9</xdr:col>
                    <xdr:colOff>542925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909" yWindow="284" count="4">
        <x14:dataValidation type="list" allowBlank="1" showInputMessage="1" showErrorMessage="1" xr:uid="{0EA69BDB-374A-4E05-B8F5-EE276CC6732B}">
          <x14:formula1>
            <xm:f>Sheet2!$A$2:$A$26</xm:f>
          </x14:formula1>
          <xm:sqref>A6:A12</xm:sqref>
        </x14:dataValidation>
        <x14:dataValidation type="list" allowBlank="1" showInputMessage="1" showErrorMessage="1" xr:uid="{7BFECF47-6F5D-4CBF-87C2-78ECD6EE0A28}">
          <x14:formula1>
            <xm:f>Sheet2!$B$2:$B$25</xm:f>
          </x14:formula1>
          <xm:sqref>A17:A21 A25:A27</xm:sqref>
        </x14:dataValidation>
        <x14:dataValidation type="list" allowBlank="1" showInputMessage="1" showErrorMessage="1" xr:uid="{996DE1D8-66F3-425A-82BB-5C0AC33C4D79}">
          <x14:formula1>
            <xm:f>Sheet2!$E$26:$X$26</xm:f>
          </x14:formula1>
          <xm:sqref>H2</xm:sqref>
        </x14:dataValidation>
        <x14:dataValidation type="list" allowBlank="1" showInputMessage="1" showErrorMessage="1" xr:uid="{D732A298-2C2E-49D2-A6EE-36C2BDCE5F8C}">
          <x14:formula1>
            <xm:f>_xlfn.XLOOKUP($H$2,Sheet2!$E$26:$X$26,Sheet2!$E$27:$X$29)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F15A-B8F9-4858-BB2C-DA59700752A5}">
  <sheetPr codeName="Sheet2"/>
  <dimension ref="A1:X29"/>
  <sheetViews>
    <sheetView workbookViewId="0">
      <selection activeCell="I9" sqref="I9"/>
    </sheetView>
  </sheetViews>
  <sheetFormatPr defaultRowHeight="15" x14ac:dyDescent="0.25"/>
  <cols>
    <col min="1" max="1" width="32" customWidth="1"/>
    <col min="2" max="2" width="27.85546875" customWidth="1"/>
    <col min="9" max="9" width="11.28515625" customWidth="1"/>
    <col min="10" max="10" width="10.42578125" customWidth="1"/>
  </cols>
  <sheetData>
    <row r="1" spans="1:15" x14ac:dyDescent="0.25">
      <c r="A1" s="15" t="s">
        <v>45</v>
      </c>
      <c r="B1" s="15" t="s">
        <v>5</v>
      </c>
      <c r="C1" s="15"/>
      <c r="D1" s="15"/>
      <c r="I1" s="15"/>
    </row>
    <row r="2" spans="1:15" x14ac:dyDescent="0.25">
      <c r="A2" s="15"/>
      <c r="B2" s="15"/>
      <c r="C2" s="15"/>
      <c r="D2" s="15"/>
      <c r="E2" s="15" t="s">
        <v>46</v>
      </c>
      <c r="F2" t="s">
        <v>115</v>
      </c>
      <c r="G2" t="s">
        <v>113</v>
      </c>
      <c r="H2" s="21" t="s">
        <v>114</v>
      </c>
    </row>
    <row r="3" spans="1:15" x14ac:dyDescent="0.25">
      <c r="A3" t="s">
        <v>67</v>
      </c>
      <c r="B3" t="s">
        <v>68</v>
      </c>
      <c r="E3" t="s">
        <v>47</v>
      </c>
      <c r="F3" s="21"/>
      <c r="G3" s="21">
        <v>55</v>
      </c>
      <c r="H3" s="21"/>
    </row>
    <row r="4" spans="1:15" x14ac:dyDescent="0.25">
      <c r="A4" t="s">
        <v>68</v>
      </c>
      <c r="B4" t="s">
        <v>90</v>
      </c>
      <c r="E4" t="s">
        <v>48</v>
      </c>
      <c r="F4" s="21"/>
      <c r="G4" s="21">
        <v>75</v>
      </c>
      <c r="H4" s="21"/>
    </row>
    <row r="5" spans="1:15" x14ac:dyDescent="0.25">
      <c r="A5" t="s">
        <v>69</v>
      </c>
      <c r="B5" t="s">
        <v>91</v>
      </c>
      <c r="E5" t="s">
        <v>49</v>
      </c>
      <c r="F5" s="21"/>
      <c r="G5" s="21">
        <v>84</v>
      </c>
      <c r="H5" s="21"/>
      <c r="O5" s="21"/>
    </row>
    <row r="6" spans="1:15" x14ac:dyDescent="0.25">
      <c r="A6" t="s">
        <v>70</v>
      </c>
      <c r="B6" t="s">
        <v>92</v>
      </c>
      <c r="E6" t="s">
        <v>50</v>
      </c>
      <c r="F6" s="21">
        <v>47</v>
      </c>
      <c r="G6" s="21">
        <v>71</v>
      </c>
      <c r="H6" s="21">
        <v>88</v>
      </c>
    </row>
    <row r="7" spans="1:15" x14ac:dyDescent="0.25">
      <c r="A7" t="s">
        <v>71</v>
      </c>
      <c r="B7" t="s">
        <v>93</v>
      </c>
      <c r="E7" t="s">
        <v>51</v>
      </c>
      <c r="F7" s="21"/>
      <c r="G7" s="21">
        <v>82</v>
      </c>
      <c r="H7" s="21"/>
      <c r="O7" s="21"/>
    </row>
    <row r="8" spans="1:15" x14ac:dyDescent="0.25">
      <c r="A8" t="s">
        <v>72</v>
      </c>
      <c r="B8" t="s">
        <v>94</v>
      </c>
      <c r="E8" t="s">
        <v>52</v>
      </c>
      <c r="F8" s="21">
        <v>39</v>
      </c>
      <c r="G8" s="21">
        <v>45</v>
      </c>
      <c r="H8" s="21"/>
    </row>
    <row r="9" spans="1:15" x14ac:dyDescent="0.25">
      <c r="A9" t="s">
        <v>73</v>
      </c>
      <c r="B9" t="s">
        <v>95</v>
      </c>
      <c r="E9" t="s">
        <v>53</v>
      </c>
      <c r="F9" s="21"/>
      <c r="G9" s="21">
        <v>86</v>
      </c>
      <c r="H9" s="21"/>
    </row>
    <row r="10" spans="1:15" x14ac:dyDescent="0.25">
      <c r="A10" t="s">
        <v>74</v>
      </c>
      <c r="B10" t="s">
        <v>96</v>
      </c>
      <c r="E10" t="s">
        <v>54</v>
      </c>
      <c r="F10" s="21"/>
      <c r="G10" s="21">
        <v>64</v>
      </c>
      <c r="H10" s="21"/>
      <c r="O10" s="21"/>
    </row>
    <row r="11" spans="1:15" x14ac:dyDescent="0.25">
      <c r="A11" t="s">
        <v>75</v>
      </c>
      <c r="B11" t="s">
        <v>97</v>
      </c>
      <c r="E11" t="s">
        <v>55</v>
      </c>
      <c r="F11" s="21"/>
      <c r="G11" s="21">
        <v>46</v>
      </c>
      <c r="H11" s="21">
        <v>72</v>
      </c>
      <c r="O11" s="21"/>
    </row>
    <row r="12" spans="1:15" x14ac:dyDescent="0.25">
      <c r="A12" t="s">
        <v>76</v>
      </c>
      <c r="B12" t="s">
        <v>98</v>
      </c>
      <c r="E12" t="s">
        <v>56</v>
      </c>
      <c r="F12" s="21"/>
      <c r="G12" s="21">
        <v>46</v>
      </c>
      <c r="H12" s="21">
        <v>79</v>
      </c>
    </row>
    <row r="13" spans="1:15" x14ac:dyDescent="0.25">
      <c r="A13" t="s">
        <v>77</v>
      </c>
      <c r="B13" t="s">
        <v>99</v>
      </c>
      <c r="E13" t="s">
        <v>57</v>
      </c>
      <c r="F13" s="21"/>
      <c r="G13" s="21"/>
      <c r="H13" s="21"/>
    </row>
    <row r="14" spans="1:15" x14ac:dyDescent="0.25">
      <c r="A14" t="s">
        <v>78</v>
      </c>
      <c r="B14" t="s">
        <v>100</v>
      </c>
      <c r="E14" t="s">
        <v>58</v>
      </c>
      <c r="F14" s="21"/>
      <c r="G14" s="21">
        <v>52</v>
      </c>
      <c r="H14" s="21"/>
    </row>
    <row r="15" spans="1:15" x14ac:dyDescent="0.25">
      <c r="A15" t="s">
        <v>79</v>
      </c>
      <c r="B15" t="s">
        <v>101</v>
      </c>
      <c r="E15" t="s">
        <v>59</v>
      </c>
      <c r="F15" s="21"/>
      <c r="G15" s="21">
        <v>95</v>
      </c>
      <c r="H15" s="21"/>
      <c r="O15" s="21"/>
    </row>
    <row r="16" spans="1:15" x14ac:dyDescent="0.25">
      <c r="A16" t="s">
        <v>25</v>
      </c>
      <c r="B16" t="s">
        <v>102</v>
      </c>
      <c r="E16" t="s">
        <v>60</v>
      </c>
      <c r="F16" s="21"/>
      <c r="G16" s="21">
        <v>51</v>
      </c>
      <c r="H16" s="21">
        <v>57</v>
      </c>
    </row>
    <row r="17" spans="1:24" x14ac:dyDescent="0.25">
      <c r="A17" t="s">
        <v>80</v>
      </c>
      <c r="B17" t="s">
        <v>25</v>
      </c>
      <c r="E17" t="s">
        <v>61</v>
      </c>
      <c r="F17" s="21"/>
      <c r="G17" s="21">
        <v>0</v>
      </c>
      <c r="H17" s="21"/>
    </row>
    <row r="18" spans="1:24" x14ac:dyDescent="0.25">
      <c r="A18" t="s">
        <v>81</v>
      </c>
      <c r="B18" t="s">
        <v>103</v>
      </c>
      <c r="E18" t="s">
        <v>62</v>
      </c>
      <c r="F18" s="21"/>
      <c r="G18" s="21">
        <v>57</v>
      </c>
      <c r="H18" s="21"/>
    </row>
    <row r="19" spans="1:24" x14ac:dyDescent="0.25">
      <c r="A19" t="s">
        <v>82</v>
      </c>
      <c r="B19" t="s">
        <v>104</v>
      </c>
      <c r="E19" t="s">
        <v>63</v>
      </c>
      <c r="F19" s="21"/>
      <c r="G19" s="21">
        <v>55</v>
      </c>
      <c r="H19" s="21"/>
    </row>
    <row r="20" spans="1:24" x14ac:dyDescent="0.25">
      <c r="A20" t="s">
        <v>83</v>
      </c>
      <c r="B20" t="s">
        <v>105</v>
      </c>
      <c r="E20" t="s">
        <v>64</v>
      </c>
      <c r="F20" s="21"/>
      <c r="G20" s="21"/>
      <c r="H20" s="21"/>
    </row>
    <row r="21" spans="1:24" x14ac:dyDescent="0.25">
      <c r="A21" t="s">
        <v>84</v>
      </c>
      <c r="B21" t="s">
        <v>106</v>
      </c>
      <c r="E21" t="s">
        <v>66</v>
      </c>
      <c r="F21" s="21">
        <v>42</v>
      </c>
      <c r="G21" s="21">
        <v>49</v>
      </c>
      <c r="H21" s="21"/>
    </row>
    <row r="22" spans="1:24" x14ac:dyDescent="0.25">
      <c r="A22" t="s">
        <v>85</v>
      </c>
      <c r="B22" t="s">
        <v>107</v>
      </c>
      <c r="E22" t="s">
        <v>65</v>
      </c>
      <c r="F22" s="21"/>
      <c r="G22" s="21">
        <v>107</v>
      </c>
      <c r="H22" s="21"/>
    </row>
    <row r="23" spans="1:24" x14ac:dyDescent="0.25">
      <c r="A23" t="s">
        <v>86</v>
      </c>
      <c r="B23" t="s">
        <v>108</v>
      </c>
    </row>
    <row r="24" spans="1:24" x14ac:dyDescent="0.25">
      <c r="A24" t="s">
        <v>87</v>
      </c>
      <c r="B24" t="s">
        <v>109</v>
      </c>
    </row>
    <row r="25" spans="1:24" x14ac:dyDescent="0.25">
      <c r="A25" t="s">
        <v>88</v>
      </c>
      <c r="B25" t="s">
        <v>110</v>
      </c>
    </row>
    <row r="26" spans="1:24" x14ac:dyDescent="0.25">
      <c r="A26" t="s">
        <v>89</v>
      </c>
      <c r="E26" t="s">
        <v>47</v>
      </c>
      <c r="F26" t="s">
        <v>48</v>
      </c>
      <c r="G26" t="s">
        <v>49</v>
      </c>
      <c r="H26" t="s">
        <v>50</v>
      </c>
      <c r="I26" t="s">
        <v>51</v>
      </c>
      <c r="J26" t="s">
        <v>52</v>
      </c>
      <c r="K26" t="s">
        <v>53</v>
      </c>
      <c r="L26" t="s">
        <v>54</v>
      </c>
      <c r="M26" t="s">
        <v>55</v>
      </c>
      <c r="N26" t="s">
        <v>56</v>
      </c>
      <c r="O26" t="s">
        <v>57</v>
      </c>
      <c r="P26" t="s">
        <v>58</v>
      </c>
      <c r="Q26" t="s">
        <v>59</v>
      </c>
      <c r="R26" t="s">
        <v>60</v>
      </c>
      <c r="S26" t="s">
        <v>61</v>
      </c>
      <c r="T26" t="s">
        <v>62</v>
      </c>
      <c r="U26" t="s">
        <v>63</v>
      </c>
      <c r="V26" t="s">
        <v>64</v>
      </c>
      <c r="W26" t="s">
        <v>66</v>
      </c>
      <c r="X26" t="s">
        <v>65</v>
      </c>
    </row>
    <row r="27" spans="1:24" x14ac:dyDescent="0.25">
      <c r="H27" t="s">
        <v>115</v>
      </c>
      <c r="J27" t="s">
        <v>115</v>
      </c>
      <c r="W27" t="s">
        <v>115</v>
      </c>
    </row>
    <row r="28" spans="1:24" x14ac:dyDescent="0.25">
      <c r="E28" t="s">
        <v>113</v>
      </c>
      <c r="F28" t="s">
        <v>113</v>
      </c>
      <c r="G28" t="s">
        <v>113</v>
      </c>
      <c r="H28" t="s">
        <v>113</v>
      </c>
      <c r="I28" t="s">
        <v>113</v>
      </c>
      <c r="J28" t="s">
        <v>113</v>
      </c>
      <c r="K28" t="s">
        <v>113</v>
      </c>
      <c r="L28" t="s">
        <v>113</v>
      </c>
      <c r="M28" t="s">
        <v>113</v>
      </c>
      <c r="N28" t="s">
        <v>113</v>
      </c>
      <c r="O28" t="s">
        <v>113</v>
      </c>
      <c r="P28" t="s">
        <v>113</v>
      </c>
      <c r="Q28" t="s">
        <v>113</v>
      </c>
      <c r="R28" t="s">
        <v>113</v>
      </c>
      <c r="S28" t="s">
        <v>113</v>
      </c>
      <c r="T28" t="s">
        <v>113</v>
      </c>
      <c r="U28" t="s">
        <v>113</v>
      </c>
      <c r="V28" t="s">
        <v>113</v>
      </c>
      <c r="W28" t="s">
        <v>113</v>
      </c>
      <c r="X28" t="s">
        <v>113</v>
      </c>
    </row>
    <row r="29" spans="1:24" x14ac:dyDescent="0.25">
      <c r="H29" s="21" t="s">
        <v>114</v>
      </c>
      <c r="J29" s="21"/>
      <c r="M29" s="21" t="s">
        <v>114</v>
      </c>
      <c r="N29" s="21" t="s">
        <v>114</v>
      </c>
      <c r="R29" s="2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Thompson</dc:creator>
  <cp:lastModifiedBy>Jessica Thompson</cp:lastModifiedBy>
  <dcterms:created xsi:type="dcterms:W3CDTF">2023-12-05T16:42:32Z</dcterms:created>
  <dcterms:modified xsi:type="dcterms:W3CDTF">2024-01-19T20:45:48Z</dcterms:modified>
</cp:coreProperties>
</file>